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ropbox (BIWS)\BIWS-All-Courses\100-Bonus-Case-Studies\105-Accounting\105-12-Financial-Statement-Consolidation\"/>
    </mc:Choice>
  </mc:AlternateContent>
  <bookViews>
    <workbookView xWindow="0" yWindow="0" windowWidth="23040" windowHeight="10668"/>
  </bookViews>
  <sheets>
    <sheet name="Chipotle" sheetId="1" r:id="rId1"/>
  </sheets>
  <externalReferences>
    <externalReference r:id="rId2"/>
  </externalReferences>
  <definedNames>
    <definedName name="__FDS_HYPERLINK_TOGGLE_STATE__" hidden="1">"ON"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SK_Growth_Toggle">Chipotle!#REF!</definedName>
    <definedName name="CapEx_Toggle">Chipotle!#REF!</definedName>
    <definedName name="CIQWBGuid" hidden="1">"15218705-85f0-4ef3-ae7c-c616738781e1"</definedName>
    <definedName name="Circ_Ref">Chipotle!#REF!</definedName>
    <definedName name="Company_Name">Chipotle!#REF!</definedName>
    <definedName name="Current_Date">Chipotle!#REF!</definedName>
    <definedName name="Days_in_Year">Chipotle!#REF!</definedName>
    <definedName name="Fuel_Efficiency_Toggle">Chipotle!#REF!</definedName>
    <definedName name="Fuel_Price_Toggle">Chipotle!#REF!</definedName>
    <definedName name="Hist_year">Chipotle!#REF!</definedName>
    <definedName name="Investor_1">Chipotle!#REF!</definedName>
    <definedName name="IQ_CH" hidden="1">110000</definedName>
    <definedName name="IQ_CONV_RATE" hidden="1">"c2192"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41764.041099537</definedName>
    <definedName name="IQ_NTM" hidden="1">6000</definedName>
    <definedName name="IQ_QTD" hidden="1">750000</definedName>
    <definedName name="IQ_SHAREOUTSTANDING" hidden="1">"c1347"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QRSheet6D3" hidden="1">[1]Description!#REF!</definedName>
    <definedName name="Load_Factor_Toggle">Chipotle!#REF!</definedName>
    <definedName name="Min_Cash_per_Aircraft">Chipotle!#REF!</definedName>
    <definedName name="NonFuel_Expense_Toggle">Chipotle!#REF!</definedName>
    <definedName name="_xlnm.Print_Area" localSheetId="0">Chipotle!$A$1:$U$145</definedName>
    <definedName name="Rev_Per_Passenger_Toggle">Chipotle!#REF!</definedName>
    <definedName name="rkd" hidden="1">#REF!</definedName>
    <definedName name="rkdd" hidden="1">#REF!</definedName>
    <definedName name="Share_Price">Chipotle!#REF!</definedName>
    <definedName name="Units">Chipotle!#REF!</definedName>
    <definedName name="새이름" hidden="1">#REF!</definedName>
    <definedName name="영업2본부" hidden="1">#REF!</definedName>
    <definedName name="이호석" hidden="1">#REF!</definedName>
  </definedNames>
  <calcPr calcId="152511"/>
</workbook>
</file>

<file path=xl/calcChain.xml><?xml version="1.0" encoding="utf-8"?>
<calcChain xmlns="http://schemas.openxmlformats.org/spreadsheetml/2006/main">
  <c r="L85" i="1" l="1"/>
  <c r="H82" i="1" l="1"/>
  <c r="H59" i="1"/>
  <c r="L49" i="1"/>
  <c r="L48" i="1"/>
  <c r="H49" i="1"/>
  <c r="H48" i="1"/>
  <c r="L78" i="1" l="1"/>
  <c r="H66" i="1" l="1"/>
  <c r="H92" i="1" l="1"/>
  <c r="H76" i="1"/>
  <c r="D62" i="1" l="1"/>
  <c r="D64" i="1" s="1"/>
  <c r="D65" i="1" l="1"/>
  <c r="D69" i="1"/>
  <c r="D73" i="1" s="1"/>
  <c r="L52" i="1" l="1"/>
  <c r="L71" i="1" s="1"/>
  <c r="D74" i="1"/>
  <c r="H68" i="1" l="1"/>
  <c r="H84" i="1"/>
  <c r="H94" i="1" s="1"/>
  <c r="L89" i="1"/>
  <c r="L91" i="1" s="1"/>
  <c r="H96" i="1" l="1"/>
</calcChain>
</file>

<file path=xl/sharedStrings.xml><?xml version="1.0" encoding="utf-8"?>
<sst xmlns="http://schemas.openxmlformats.org/spreadsheetml/2006/main" count="126" uniqueCount="115">
  <si>
    <t>Historical</t>
  </si>
  <si>
    <t>Revenue:</t>
  </si>
  <si>
    <t>Total Operating Expenses:</t>
  </si>
  <si>
    <t>Operating Expenses:</t>
  </si>
  <si>
    <t>Effective Tax Rate:</t>
  </si>
  <si>
    <t>ASSETS:</t>
  </si>
  <si>
    <t>LIABILITIES AND EQUITY:</t>
  </si>
  <si>
    <t>Current Assets:</t>
  </si>
  <si>
    <t>Total Current Assets:</t>
  </si>
  <si>
    <t>Total Assets:</t>
  </si>
  <si>
    <t>Total Liabilities:</t>
  </si>
  <si>
    <t>Total Liabilities and Equity:</t>
  </si>
  <si>
    <t>Balance Sheet Check:</t>
  </si>
  <si>
    <t>Income Statement:</t>
  </si>
  <si>
    <t>Cash Flow Statement:</t>
  </si>
  <si>
    <t>CASH FLOWS FROM OPERATING ACTIVITIES:</t>
  </si>
  <si>
    <t>CASH FLOWS FROM INVESTING ACTIVITIES:</t>
  </si>
  <si>
    <t>CASH FLOWS FROM FINANCING ACTIVITIES:</t>
  </si>
  <si>
    <t>Changes in Operating Assets and Liabilities:</t>
  </si>
  <si>
    <t>Effect of FX Rate Changes on Cash:</t>
  </si>
  <si>
    <t>Change in Cash and Cash Equivalents:</t>
  </si>
  <si>
    <t>Beginning Cash:</t>
  </si>
  <si>
    <t>Ending Cash:</t>
  </si>
  <si>
    <t>Cash &amp; Cash-Equivalents:</t>
  </si>
  <si>
    <t>Goodwill:</t>
  </si>
  <si>
    <t>Net PP&amp;E:</t>
  </si>
  <si>
    <t>Adjustments for Non-Cash Items:</t>
  </si>
  <si>
    <t>Purchase of PP&amp;E (CapEx):</t>
  </si>
  <si>
    <t>Net Cash from Investing Activities:</t>
  </si>
  <si>
    <t>Net Cash from Financing Activities:</t>
  </si>
  <si>
    <t>Retained Earnings:</t>
  </si>
  <si>
    <t>Shareholders' Equity:</t>
  </si>
  <si>
    <t>Total Shareholders' Equity:</t>
  </si>
  <si>
    <t>Lesson Overview:</t>
  </si>
  <si>
    <r>
      <t xml:space="preserve">1. </t>
    </r>
    <r>
      <rPr>
        <b/>
        <sz val="11"/>
        <color theme="1"/>
        <rFont val="Calibri"/>
        <family val="2"/>
        <scheme val="minor"/>
      </rPr>
      <t>Hard-code ALL the historical numbers</t>
    </r>
    <r>
      <rPr>
        <sz val="11"/>
        <color theme="1"/>
        <rFont val="Calibri"/>
        <family val="2"/>
        <scheme val="minor"/>
      </rPr>
      <t xml:space="preserve"> except for the BS/CFS cash - to check your numbers.</t>
    </r>
  </si>
  <si>
    <r>
      <t xml:space="preserve">Trust us, the historical statements will </t>
    </r>
    <r>
      <rPr>
        <b/>
        <sz val="11"/>
        <color theme="1"/>
        <rFont val="Calibri"/>
        <family val="2"/>
        <scheme val="minor"/>
      </rPr>
      <t>NEVER</t>
    </r>
    <r>
      <rPr>
        <sz val="11"/>
        <color theme="1"/>
        <rFont val="Calibri"/>
        <family val="2"/>
        <scheme val="minor"/>
      </rPr>
      <t xml:space="preserve"> link properly no matter what you do - don't even try!</t>
    </r>
  </si>
  <si>
    <t>(It's because companies group items differently from how they're shown in their public filings.)</t>
  </si>
  <si>
    <r>
      <t xml:space="preserve">2. Keep the </t>
    </r>
    <r>
      <rPr>
        <b/>
        <sz val="11"/>
        <color theme="1"/>
        <rFont val="Calibri"/>
        <family val="2"/>
        <scheme val="minor"/>
      </rPr>
      <t>Income Statement</t>
    </r>
    <r>
      <rPr>
        <sz val="11"/>
        <color theme="1"/>
        <rFont val="Calibri"/>
        <family val="2"/>
        <scheme val="minor"/>
      </rPr>
      <t xml:space="preserve"> largely as-is for 99% of companies - maybe separate out Gains / (Losses) or Impairments.</t>
    </r>
  </si>
  <si>
    <r>
      <t xml:space="preserve">3. </t>
    </r>
    <r>
      <rPr>
        <b/>
        <sz val="11"/>
        <color theme="1"/>
        <rFont val="Calibri"/>
        <family val="2"/>
        <scheme val="minor"/>
      </rPr>
      <t>Balance Sheet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Cash Flow Statement</t>
    </r>
    <r>
      <rPr>
        <sz val="11"/>
        <color theme="1"/>
        <rFont val="Calibri"/>
        <family val="2"/>
        <scheme val="minor"/>
      </rPr>
      <t xml:space="preserve"> - A bit trickier to describe, but here's the basic idea:</t>
    </r>
  </si>
  <si>
    <t>For example, Receivables on the BS will always link to the Change in Receivables on the CFS… but you run into issues</t>
  </si>
  <si>
    <t>with lots of smaller items that don't have apparent links elsewhere.</t>
  </si>
  <si>
    <r>
      <t xml:space="preserve">b) When this happens, </t>
    </r>
    <r>
      <rPr>
        <b/>
        <sz val="11"/>
        <color theme="1"/>
        <rFont val="Calibri"/>
        <family val="2"/>
        <scheme val="minor"/>
      </rPr>
      <t>consolidate</t>
    </r>
    <r>
      <rPr>
        <sz val="11"/>
        <color theme="1"/>
        <rFont val="Calibri"/>
        <family val="2"/>
        <scheme val="minor"/>
      </rPr>
      <t xml:space="preserve"> these items and make sure there's always a corresponding entry on the other statement.</t>
    </r>
  </si>
  <si>
    <r>
      <t xml:space="preserve">a) First, </t>
    </r>
    <r>
      <rPr>
        <b/>
        <sz val="11"/>
        <color theme="1"/>
        <rFont val="Calibri"/>
        <family val="2"/>
        <scheme val="minor"/>
      </rPr>
      <t xml:space="preserve">check the BS </t>
    </r>
    <r>
      <rPr>
        <b/>
        <i/>
        <sz val="11"/>
        <color theme="1"/>
        <rFont val="Calibri"/>
        <family val="2"/>
        <scheme val="minor"/>
      </rPr>
      <t>against</t>
    </r>
    <r>
      <rPr>
        <b/>
        <sz val="11"/>
        <color theme="1"/>
        <rFont val="Calibri"/>
        <family val="2"/>
        <scheme val="minor"/>
      </rPr>
      <t xml:space="preserve"> the CFS</t>
    </r>
    <r>
      <rPr>
        <sz val="11"/>
        <color theme="1"/>
        <rFont val="Calibri"/>
        <family val="2"/>
        <scheme val="minor"/>
      </rPr>
      <t xml:space="preserve"> and try to figure out which item should link where.</t>
    </r>
  </si>
  <si>
    <r>
      <t xml:space="preserve">c) Make sure the </t>
    </r>
    <r>
      <rPr>
        <b/>
        <sz val="11"/>
        <color theme="1"/>
        <rFont val="Calibri"/>
        <family val="2"/>
        <scheme val="minor"/>
      </rPr>
      <t>location</t>
    </r>
    <r>
      <rPr>
        <sz val="11"/>
        <color theme="1"/>
        <rFont val="Calibri"/>
        <family val="2"/>
        <scheme val="minor"/>
      </rPr>
      <t xml:space="preserve"> of different items makes sense - on IFRS Cash Flow Statements, you'll often see items like </t>
    </r>
  </si>
  <si>
    <t>Chipotle - Consolidation Exercise</t>
  </si>
  <si>
    <r>
      <t xml:space="preserve">($ </t>
    </r>
    <r>
      <rPr>
        <sz val="11"/>
        <color theme="1"/>
        <rFont val="Calibri"/>
        <family val="2"/>
        <scheme val="minor"/>
      </rPr>
      <t>in Millions Except Per Share and Per Unit Data)</t>
    </r>
  </si>
  <si>
    <t>FY13</t>
  </si>
  <si>
    <r>
      <t xml:space="preserve">IFRS / Direct Method </t>
    </r>
    <r>
      <rPr>
        <sz val="11"/>
        <color theme="1"/>
        <rFont val="Calibri"/>
        <family val="2"/>
        <scheme val="minor"/>
      </rPr>
      <t>- If a company uses the Direct Method for its Cash Flow Statement, or otherwise starts it with</t>
    </r>
  </si>
  <si>
    <r>
      <t xml:space="preserve">something </t>
    </r>
    <r>
      <rPr>
        <i/>
        <sz val="11"/>
        <color theme="1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 than Net Income, you'll have to adjust it by following the reconciliation in its filings - kind of annoying, but</t>
    </r>
  </si>
  <si>
    <t>will make your life much easier later on. Not relevant in this example since Chipotle uses the Indirect Method.</t>
  </si>
  <si>
    <t>Operating Income:</t>
  </si>
  <si>
    <t>EBIT Margin:</t>
  </si>
  <si>
    <t>Interest Income / (Expense):</t>
  </si>
  <si>
    <t>Pre-Tax Income:</t>
  </si>
  <si>
    <t>Provision for Income Taxes:</t>
  </si>
  <si>
    <t>Net Income:</t>
  </si>
  <si>
    <t>Balance Sheet:</t>
  </si>
  <si>
    <t>Inventory:</t>
  </si>
  <si>
    <t>Current Deferred Tax Asset:</t>
  </si>
  <si>
    <t>Long-Term Assets:</t>
  </si>
  <si>
    <t>Total Long-Term Assets:</t>
  </si>
  <si>
    <t>Long-Term Investments:</t>
  </si>
  <si>
    <t>Other Assets:</t>
  </si>
  <si>
    <t>Current Liabilities:</t>
  </si>
  <si>
    <t>Total Current Liabilities:</t>
  </si>
  <si>
    <t>Long-Term Liabilities:</t>
  </si>
  <si>
    <t>Total Long-Term Liabilities:</t>
  </si>
  <si>
    <t>Common Stock:</t>
  </si>
  <si>
    <t>Treasury Stock:</t>
  </si>
  <si>
    <t>Accumulated Other Comprehensive Income:</t>
  </si>
  <si>
    <t>Additional Paid-in Capital:</t>
  </si>
  <si>
    <t>Accounts Payable:</t>
  </si>
  <si>
    <t>Accrued Payroll and Benefits:</t>
  </si>
  <si>
    <t>Accrued Liabilities:</t>
  </si>
  <si>
    <t>Deferred Rent:</t>
  </si>
  <si>
    <t>Deferred Income Tax Liability:</t>
  </si>
  <si>
    <t>Other Liabilities:</t>
  </si>
  <si>
    <t>Prepaid Expenses and Other Current Assets:</t>
  </si>
  <si>
    <t>Income Tax Receivable:</t>
  </si>
  <si>
    <t>Investments:</t>
  </si>
  <si>
    <t>Food, Beverage and Packaging:</t>
  </si>
  <si>
    <t>Labor:</t>
  </si>
  <si>
    <t>Occupancy:</t>
  </si>
  <si>
    <t>Other Operating Costs:</t>
  </si>
  <si>
    <t>General &amp; Administrative Expenses:</t>
  </si>
  <si>
    <t>Depreciation &amp; Amortization:</t>
  </si>
  <si>
    <t>Pre-Opening Costs:</t>
  </si>
  <si>
    <t>Loss on Disposal of Assets:</t>
  </si>
  <si>
    <t>Net Cash from Operating Activities:</t>
  </si>
  <si>
    <t>Acquisition of Interests in Equity Investments:</t>
  </si>
  <si>
    <t>Other Financing Payments:</t>
  </si>
  <si>
    <t>Deferred Income Tax Provision (Benefit):</t>
  </si>
  <si>
    <t>Bad Debt Allowance:</t>
  </si>
  <si>
    <t>Stock-Based Compensation Expense:</t>
  </si>
  <si>
    <t>Other:</t>
  </si>
  <si>
    <t>Accounts Receivable:</t>
  </si>
  <si>
    <t>Income Tax Payable/Receivable:</t>
  </si>
  <si>
    <t>Other Long-Term Liabilities:</t>
  </si>
  <si>
    <t>Acquisition of Treasury Stock:</t>
  </si>
  <si>
    <t>Proceeds from Employee Stock Plan Transactions:</t>
  </si>
  <si>
    <t>Excess Tax Benefit on Stock-Based Compensation:</t>
  </si>
  <si>
    <t>Purchases of Investments:</t>
  </si>
  <si>
    <t>Maturities of Investments:</t>
  </si>
  <si>
    <t>Why Does This Matter?</t>
  </si>
  <si>
    <r>
      <t xml:space="preserve">Tons of people jump into </t>
    </r>
    <r>
      <rPr>
        <i/>
        <sz val="11"/>
        <color theme="1"/>
        <rFont val="Calibri"/>
        <family val="2"/>
        <scheme val="minor"/>
      </rPr>
      <t>projecting</t>
    </r>
    <r>
      <rPr>
        <sz val="11"/>
        <color theme="1"/>
        <rFont val="Calibri"/>
        <family val="2"/>
        <scheme val="minor"/>
      </rPr>
      <t xml:space="preserve"> the financial statements without ever </t>
    </r>
    <r>
      <rPr>
        <b/>
        <sz val="11"/>
        <color theme="1"/>
        <rFont val="Calibri"/>
        <family val="2"/>
        <scheme val="minor"/>
      </rPr>
      <t>THINKING</t>
    </r>
    <r>
      <rPr>
        <sz val="11"/>
        <color theme="1"/>
        <rFont val="Calibri"/>
        <family val="2"/>
        <scheme val="minor"/>
      </rPr>
      <t xml:space="preserve"> about what they're doing!</t>
    </r>
  </si>
  <si>
    <r>
      <rPr>
        <b/>
        <sz val="11"/>
        <color theme="1"/>
        <rFont val="Calibri"/>
        <family val="2"/>
        <scheme val="minor"/>
      </rPr>
      <t>Result 1:</t>
    </r>
    <r>
      <rPr>
        <sz val="11"/>
        <color theme="1"/>
        <rFont val="Calibri"/>
        <family val="2"/>
        <scheme val="minor"/>
      </rPr>
      <t xml:space="preserve"> It will be MUCH tougher to project and link items later on, unless you </t>
    </r>
    <r>
      <rPr>
        <b/>
        <sz val="11"/>
        <color theme="1"/>
        <rFont val="Calibri"/>
        <family val="2"/>
        <scheme val="minor"/>
      </rPr>
      <t xml:space="preserve">simplify and consolidate </t>
    </r>
    <r>
      <rPr>
        <sz val="11"/>
        <color theme="1"/>
        <rFont val="Calibri"/>
        <family val="2"/>
        <scheme val="minor"/>
      </rPr>
      <t>the financial statements first.</t>
    </r>
  </si>
  <si>
    <r>
      <t>Result 2:</t>
    </r>
    <r>
      <rPr>
        <sz val="11"/>
        <color theme="1"/>
        <rFont val="Calibri"/>
        <family val="2"/>
        <scheme val="minor"/>
      </rPr>
      <t xml:space="preserve"> "Help, my Balance Sheet doesn't balance!" Problem is that you </t>
    </r>
    <r>
      <rPr>
        <b/>
        <sz val="11"/>
        <color theme="1"/>
        <rFont val="Calibri"/>
        <family val="2"/>
        <scheme val="minor"/>
      </rPr>
      <t>STARTED OUT THE WRONG WAY!</t>
    </r>
  </si>
  <si>
    <r>
      <t xml:space="preserve">Balance Sheet will be </t>
    </r>
    <r>
      <rPr>
        <i/>
        <sz val="11"/>
        <color theme="1"/>
        <rFont val="Calibri"/>
        <family val="2"/>
        <scheme val="minor"/>
      </rPr>
      <t>exceptionally</t>
    </r>
    <r>
      <rPr>
        <sz val="11"/>
        <color theme="1"/>
        <rFont val="Calibri"/>
        <family val="2"/>
        <scheme val="minor"/>
      </rPr>
      <t xml:space="preserve"> difficult to balance unless you simplify the statements and ensure that you know how the items are linked before</t>
    </r>
  </si>
  <si>
    <t>you even start projecting anything.</t>
  </si>
  <si>
    <r>
      <t>Goal:</t>
    </r>
    <r>
      <rPr>
        <sz val="11"/>
        <color theme="1"/>
        <rFont val="Calibri"/>
        <family val="2"/>
        <scheme val="minor"/>
      </rPr>
      <t xml:space="preserve"> Each item on the Balance Sheet should have a corresponding item on the Cash Flow Statement, and vice versa.</t>
    </r>
  </si>
  <si>
    <r>
      <t xml:space="preserve">If you </t>
    </r>
    <r>
      <rPr>
        <b/>
        <sz val="11"/>
        <color theme="1"/>
        <rFont val="Calibri"/>
        <family val="2"/>
        <scheme val="minor"/>
      </rPr>
      <t>CANNOT</t>
    </r>
    <r>
      <rPr>
        <sz val="11"/>
        <color theme="1"/>
        <rFont val="Calibri"/>
        <family val="2"/>
        <scheme val="minor"/>
      </rPr>
      <t xml:space="preserve"> establish this link, then you need to </t>
    </r>
    <r>
      <rPr>
        <b/>
        <sz val="11"/>
        <color theme="1"/>
        <rFont val="Calibri"/>
        <family val="2"/>
        <scheme val="minor"/>
      </rPr>
      <t>add in</t>
    </r>
    <r>
      <rPr>
        <sz val="11"/>
        <color theme="1"/>
        <rFont val="Calibri"/>
        <family val="2"/>
        <scheme val="minor"/>
      </rPr>
      <t xml:space="preserve"> appropriate items in some cases, and </t>
    </r>
    <r>
      <rPr>
        <b/>
        <sz val="11"/>
        <color theme="1"/>
        <rFont val="Calibri"/>
        <family val="2"/>
        <scheme val="minor"/>
      </rPr>
      <t>consolidate</t>
    </r>
    <r>
      <rPr>
        <sz val="11"/>
        <color theme="1"/>
        <rFont val="Calibri"/>
        <family val="2"/>
        <scheme val="minor"/>
      </rPr>
      <t xml:space="preserve"> items in other cases.</t>
    </r>
  </si>
  <si>
    <r>
      <t xml:space="preserve">To illustrate this, we'll go through an example for </t>
    </r>
    <r>
      <rPr>
        <b/>
        <sz val="11"/>
        <color theme="1"/>
        <rFont val="Calibri"/>
        <family val="2"/>
        <scheme val="minor"/>
      </rPr>
      <t>Chipotle</t>
    </r>
    <r>
      <rPr>
        <sz val="11"/>
        <color theme="1"/>
        <rFont val="Calibri"/>
        <family val="2"/>
        <scheme val="minor"/>
      </rPr>
      <t>, a chain of Mexican restaurants based in the US, and you'll learn how to simplify and</t>
    </r>
  </si>
  <si>
    <t>consolidate their financial statements to make it easier to project them over a 5-year period in the future.</t>
  </si>
  <si>
    <r>
      <t xml:space="preserve">Rules of Thumb for </t>
    </r>
    <r>
      <rPr>
        <b/>
        <sz val="11"/>
        <color theme="1"/>
        <rFont val="Calibri"/>
        <family val="2"/>
        <scheme val="minor"/>
      </rPr>
      <t>Consolidating and Simplifying</t>
    </r>
    <r>
      <rPr>
        <sz val="11"/>
        <color theme="1"/>
        <rFont val="Calibri"/>
        <family val="2"/>
        <scheme val="minor"/>
      </rPr>
      <t xml:space="preserve"> the Financial Statements:</t>
    </r>
  </si>
  <si>
    <t>dividends in the CFO section, or investment-related items in the CFF section, so feel free to move those around.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</si>
</sst>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1H&quot;yy"/>
    <numFmt numFmtId="165" formatCode="0.0%;\(0.0%\);\-_)_%;@_)_%"/>
    <numFmt numFmtId="166" formatCode="#,##0_);\(#,##0\);\-_);@_)"/>
    <numFmt numFmtId="167" formatCode="&quot;$&quot;#,##0.000\);\(&quot;$&quot;#,##0.000\);&quot;OK!&quot;;&quot;ERROR&quot;"/>
    <numFmt numFmtId="168" formatCode="_(* #,##0.0_);_(* \(#,##0.0\);_(* &quot;-&quot;?_);_(@_)"/>
    <numFmt numFmtId="169" formatCode="_(&quot;$&quot;* #,##0.0_);_(&quot;$&quot;* \(#,##0.0\);_(&quot;$&quot;* &quot;-&quot;?_);_(@_)"/>
  </numFmts>
  <fonts count="20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FF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5" fillId="2" borderId="3" applyNumberFormat="0" applyAlignment="0" applyProtection="0"/>
    <xf numFmtId="0" fontId="18" fillId="0" borderId="0"/>
    <xf numFmtId="0" fontId="5" fillId="0" borderId="0"/>
  </cellStyleXfs>
  <cellXfs count="77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2" xfId="0" applyFont="1" applyBorder="1"/>
    <xf numFmtId="0" fontId="14" fillId="0" borderId="0" xfId="0" applyFont="1"/>
    <xf numFmtId="0" fontId="11" fillId="0" borderId="2" xfId="0" applyFont="1" applyBorder="1"/>
    <xf numFmtId="0" fontId="11" fillId="0" borderId="2" xfId="0" applyFont="1" applyBorder="1" applyAlignment="1">
      <alignment horizontal="centerContinuous"/>
    </xf>
    <xf numFmtId="0" fontId="10" fillId="0" borderId="0" xfId="0" applyFont="1" applyBorder="1" applyAlignment="1">
      <alignment horizontal="left" indent="1"/>
    </xf>
    <xf numFmtId="0" fontId="11" fillId="0" borderId="2" xfId="0" applyFont="1" applyFill="1" applyBorder="1"/>
    <xf numFmtId="0" fontId="11" fillId="0" borderId="0" xfId="0" applyFont="1" applyBorder="1"/>
    <xf numFmtId="0" fontId="8" fillId="0" borderId="0" xfId="0" applyFont="1"/>
    <xf numFmtId="164" fontId="11" fillId="0" borderId="2" xfId="0" applyNumberFormat="1" applyFont="1" applyBorder="1" applyAlignment="1">
      <alignment horizontal="center"/>
    </xf>
    <xf numFmtId="0" fontId="10" fillId="0" borderId="0" xfId="0" applyFont="1" applyBorder="1"/>
    <xf numFmtId="0" fontId="11" fillId="0" borderId="1" xfId="0" applyFont="1" applyBorder="1"/>
    <xf numFmtId="0" fontId="11" fillId="0" borderId="0" xfId="0" applyFont="1" applyFill="1" applyBorder="1"/>
    <xf numFmtId="165" fontId="10" fillId="0" borderId="0" xfId="0" applyNumberFormat="1" applyFont="1" applyBorder="1"/>
    <xf numFmtId="0" fontId="10" fillId="0" borderId="0" xfId="0" applyFont="1"/>
    <xf numFmtId="0" fontId="11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/>
    <xf numFmtId="0" fontId="7" fillId="0" borderId="0" xfId="0" applyFont="1" applyBorder="1" applyAlignment="1">
      <alignment horizontal="left" indent="1"/>
    </xf>
    <xf numFmtId="0" fontId="7" fillId="0" borderId="0" xfId="0" applyFont="1" applyBorder="1"/>
    <xf numFmtId="166" fontId="12" fillId="0" borderId="0" xfId="0" applyNumberFormat="1" applyFont="1" applyBorder="1"/>
    <xf numFmtId="166" fontId="10" fillId="0" borderId="0" xfId="0" applyNumberFormat="1" applyFont="1" applyBorder="1"/>
    <xf numFmtId="166" fontId="11" fillId="0" borderId="0" xfId="0" applyNumberFormat="1" applyFont="1" applyBorder="1"/>
    <xf numFmtId="0" fontId="6" fillId="0" borderId="0" xfId="0" applyFont="1" applyBorder="1"/>
    <xf numFmtId="164" fontId="11" fillId="0" borderId="0" xfId="0" applyNumberFormat="1" applyFont="1" applyBorder="1" applyAlignment="1">
      <alignment horizontal="center"/>
    </xf>
    <xf numFmtId="166" fontId="13" fillId="0" borderId="0" xfId="0" applyNumberFormat="1" applyFont="1" applyFill="1"/>
    <xf numFmtId="0" fontId="11" fillId="0" borderId="0" xfId="0" applyFont="1" applyBorder="1" applyAlignment="1">
      <alignment horizontal="left" indent="2"/>
    </xf>
    <xf numFmtId="0" fontId="0" fillId="0" borderId="0" xfId="0" applyFont="1" applyFill="1" applyBorder="1" applyAlignment="1">
      <alignment horizontal="left" indent="1"/>
    </xf>
    <xf numFmtId="0" fontId="3" fillId="0" borderId="0" xfId="0" applyFont="1"/>
    <xf numFmtId="0" fontId="3" fillId="0" borderId="0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Fill="1" applyAlignment="1">
      <alignment horizontal="left" indent="1"/>
    </xf>
    <xf numFmtId="169" fontId="19" fillId="0" borderId="0" xfId="0" applyNumberFormat="1" applyFont="1" applyBorder="1"/>
    <xf numFmtId="168" fontId="13" fillId="0" borderId="0" xfId="0" applyNumberFormat="1" applyFont="1" applyBorder="1"/>
    <xf numFmtId="168" fontId="11" fillId="0" borderId="1" xfId="0" applyNumberFormat="1" applyFont="1" applyBorder="1"/>
    <xf numFmtId="168" fontId="11" fillId="0" borderId="0" xfId="0" applyNumberFormat="1" applyFont="1" applyBorder="1"/>
    <xf numFmtId="169" fontId="11" fillId="0" borderId="0" xfId="0" applyNumberFormat="1" applyFont="1" applyBorder="1"/>
    <xf numFmtId="168" fontId="13" fillId="0" borderId="0" xfId="0" applyNumberFormat="1" applyFont="1" applyFill="1" applyBorder="1"/>
    <xf numFmtId="0" fontId="2" fillId="0" borderId="0" xfId="0" applyFont="1" applyFill="1" applyAlignment="1">
      <alignment horizontal="left" indent="1"/>
    </xf>
    <xf numFmtId="0" fontId="6" fillId="0" borderId="0" xfId="0" applyFont="1" applyFill="1" applyAlignment="1">
      <alignment horizontal="left" indent="1"/>
    </xf>
    <xf numFmtId="169" fontId="13" fillId="0" borderId="0" xfId="0" applyNumberFormat="1" applyFont="1" applyFill="1" applyBorder="1" applyAlignment="1"/>
    <xf numFmtId="0" fontId="11" fillId="0" borderId="1" xfId="0" applyFont="1" applyFill="1" applyBorder="1"/>
    <xf numFmtId="168" fontId="11" fillId="0" borderId="1" xfId="0" applyNumberFormat="1" applyFont="1" applyFill="1" applyBorder="1"/>
    <xf numFmtId="0" fontId="9" fillId="0" borderId="0" xfId="0" applyFont="1" applyFill="1"/>
    <xf numFmtId="0" fontId="11" fillId="0" borderId="0" xfId="0" applyFont="1" applyFill="1" applyBorder="1" applyAlignment="1">
      <alignment horizontal="left"/>
    </xf>
    <xf numFmtId="166" fontId="11" fillId="0" borderId="0" xfId="0" applyNumberFormat="1" applyFont="1" applyFill="1" applyBorder="1"/>
    <xf numFmtId="0" fontId="11" fillId="0" borderId="0" xfId="0" applyFont="1" applyFill="1"/>
    <xf numFmtId="166" fontId="7" fillId="0" borderId="0" xfId="0" applyNumberFormat="1" applyFont="1" applyFill="1"/>
    <xf numFmtId="0" fontId="7" fillId="0" borderId="0" xfId="0" applyFont="1" applyFill="1"/>
    <xf numFmtId="169" fontId="11" fillId="0" borderId="0" xfId="0" applyNumberFormat="1" applyFont="1" applyFill="1" applyBorder="1"/>
    <xf numFmtId="0" fontId="5" fillId="0" borderId="0" xfId="0" applyFont="1" applyFill="1" applyAlignment="1">
      <alignment horizontal="left" indent="1"/>
    </xf>
    <xf numFmtId="0" fontId="11" fillId="0" borderId="0" xfId="0" applyFont="1" applyFill="1" applyAlignment="1">
      <alignment horizontal="left"/>
    </xf>
    <xf numFmtId="169" fontId="11" fillId="0" borderId="0" xfId="0" applyNumberFormat="1" applyFont="1" applyFill="1"/>
    <xf numFmtId="0" fontId="8" fillId="0" borderId="0" xfId="0" applyFont="1" applyFill="1"/>
    <xf numFmtId="0" fontId="11" fillId="0" borderId="1" xfId="0" applyFont="1" applyFill="1" applyBorder="1" applyAlignment="1">
      <alignment horizontal="left"/>
    </xf>
    <xf numFmtId="169" fontId="11" fillId="0" borderId="1" xfId="0" applyNumberFormat="1" applyFont="1" applyFill="1" applyBorder="1"/>
    <xf numFmtId="169" fontId="16" fillId="0" borderId="1" xfId="0" applyNumberFormat="1" applyFont="1" applyFill="1" applyBorder="1"/>
    <xf numFmtId="0" fontId="4" fillId="0" borderId="0" xfId="0" applyFont="1" applyFill="1"/>
    <xf numFmtId="168" fontId="17" fillId="0" borderId="0" xfId="0" applyNumberFormat="1" applyFont="1" applyFill="1"/>
    <xf numFmtId="0" fontId="4" fillId="0" borderId="0" xfId="0" applyFont="1" applyFill="1" applyAlignment="1">
      <alignment horizontal="left" indent="1"/>
    </xf>
    <xf numFmtId="0" fontId="10" fillId="0" borderId="0" xfId="0" applyFont="1" applyFill="1"/>
    <xf numFmtId="167" fontId="10" fillId="0" borderId="0" xfId="0" applyNumberFormat="1" applyFont="1" applyFill="1"/>
    <xf numFmtId="0" fontId="1" fillId="0" borderId="2" xfId="0" applyFont="1" applyBorder="1" applyAlignment="1">
      <alignment horizontal="left" indent="1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horizontal="left" indent="1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indent="3"/>
    </xf>
    <xf numFmtId="0" fontId="1" fillId="0" borderId="0" xfId="0" applyFont="1" applyBorder="1" applyAlignment="1">
      <alignment horizontal="left" indent="2"/>
    </xf>
    <xf numFmtId="0" fontId="1" fillId="0" borderId="0" xfId="0" applyFont="1" applyBorder="1" applyAlignment="1">
      <alignment horizontal="left" indent="4"/>
    </xf>
  </cellXfs>
  <cellStyles count="4">
    <cellStyle name="Normal" xfId="0" builtinId="0" customBuiltin="1"/>
    <cellStyle name="Normal 2" xfId="2"/>
    <cellStyle name="Normal 3" xfId="3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99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wnloads/Valex_Model_July%202014%20v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Consol"/>
      <sheetName val="Model"/>
      <sheetName val="직급별,연도별급여"/>
      <sheetName val="Cost"/>
      <sheetName val="PF BS"/>
      <sheetName val="Revenue"/>
      <sheetName val="1H14yoy"/>
      <sheetName val="_CIQHiddenCacheSheet"/>
      <sheetName val="IRR"/>
      <sheetName val="Notes"/>
      <sheetName val="PF_Balance Sheet"/>
      <sheetName val="Calc"/>
      <sheetName val="DCF"/>
      <sheetName val="WACC"/>
      <sheetName val="&gt;&gt;Comps"/>
      <sheetName val="Football Field"/>
      <sheetName val="Trading"/>
      <sheetName val="Transaction"/>
      <sheetName val="Description"/>
      <sheetName val="&gt;&gt;DART"/>
      <sheetName val="Summary"/>
      <sheetName val="BS_Valex"/>
      <sheetName val="IS_Valex"/>
      <sheetName val="CFS_Valex"/>
      <sheetName val="&gt;&gt;Q&amp;A"/>
      <sheetName val="발렉스코리아"/>
      <sheetName val="Additional"/>
      <sheetName val="&gt;&gt;Data"/>
      <sheetName val="IS-Detailed(rev)"/>
      <sheetName val="IS-Detailed"/>
      <sheetName val="상품매출"/>
      <sheetName val="5Yr Plan!!"/>
      <sheetName val="CF"/>
      <sheetName val="IS"/>
      <sheetName val="손익관리"/>
      <sheetName val="정산결제예시"/>
      <sheetName val="SG&amp;A"/>
      <sheetName val="FY13yoy_new"/>
      <sheetName val="FY13yoy"/>
      <sheetName val="14E_Plan"/>
      <sheetName val="Depreciation"/>
      <sheetName val="Amortization"/>
      <sheetName val="BS"/>
      <sheetName val="매출채권"/>
      <sheetName val="미지급금"/>
      <sheetName val="선급금"/>
      <sheetName val="선수금"/>
      <sheetName val="금융거래"/>
      <sheetName val="재무분석"/>
      <sheetName val="차입금용도"/>
      <sheetName val="이자율"/>
      <sheetName val="Capex"/>
      <sheetName val="Customer"/>
      <sheetName val="Top 10"/>
      <sheetName val="14E plan"/>
      <sheetName val="14E #"/>
      <sheetName val="CMS CDATM"/>
      <sheetName val="CIT,물류"/>
      <sheetName val="DMS팀"/>
      <sheetName val="국제영업"/>
      <sheetName val="3PL"/>
      <sheetName val="Salary&gt;&gt;"/>
      <sheetName val="업종별급여"/>
      <sheetName val="직원수추이,월별인력현황"/>
      <sheetName val="인원현황(13년12월)"/>
      <sheetName val="인원현황(14년6월)"/>
      <sheetName val="Others&gt;&gt;"/>
      <sheetName val="주주명부"/>
      <sheetName val="시장점유율"/>
      <sheetName val="ATMCD"/>
      <sheetName val="Vans"/>
      <sheetName val="임대차"/>
      <sheetName val="특별관계"/>
      <sheetName val="&gt;&gt;Notes"/>
      <sheetName val="Mgmt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>
        <row r="3">
          <cell r="N3">
            <v>1000000</v>
          </cell>
        </row>
      </sheetData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2:T98"/>
  <sheetViews>
    <sheetView showGridLines="0" tabSelected="1" view="pageBreakPreview" zoomScale="55" zoomScaleNormal="55" zoomScaleSheetLayoutView="55" workbookViewId="0"/>
  </sheetViews>
  <sheetFormatPr defaultRowHeight="14.4" x14ac:dyDescent="0.3"/>
  <cols>
    <col min="1" max="2" width="2.77734375" style="1" customWidth="1"/>
    <col min="3" max="3" width="45.6640625" style="1" customWidth="1"/>
    <col min="4" max="4" width="10.77734375" style="2" customWidth="1"/>
    <col min="5" max="6" width="2.77734375" style="1" customWidth="1"/>
    <col min="7" max="7" width="45.6640625" style="1" customWidth="1"/>
    <col min="8" max="8" width="10.77734375" style="1" customWidth="1"/>
    <col min="9" max="10" width="2.77734375" style="1" customWidth="1"/>
    <col min="11" max="11" width="45.6640625" style="1" customWidth="1"/>
    <col min="12" max="12" width="10.77734375" style="1" customWidth="1"/>
    <col min="13" max="13" width="2.77734375" style="1" customWidth="1"/>
    <col min="14" max="16384" width="8.88671875" style="1"/>
  </cols>
  <sheetData>
    <row r="2" spans="2:20" ht="18" x14ac:dyDescent="0.35">
      <c r="B2" s="5" t="s">
        <v>44</v>
      </c>
    </row>
    <row r="3" spans="2:20" x14ac:dyDescent="0.3">
      <c r="B3" s="31" t="s">
        <v>45</v>
      </c>
    </row>
    <row r="5" spans="2:20" x14ac:dyDescent="0.3">
      <c r="B5" s="6" t="s">
        <v>33</v>
      </c>
      <c r="C5" s="66"/>
      <c r="D5" s="4"/>
      <c r="E5" s="67"/>
      <c r="F5" s="67"/>
      <c r="G5" s="67"/>
      <c r="H5" s="67"/>
      <c r="I5" s="67"/>
      <c r="J5" s="68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2:20" x14ac:dyDescent="0.3">
      <c r="B6" s="69"/>
      <c r="C6" s="70"/>
      <c r="D6" s="13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</row>
    <row r="7" spans="2:20" x14ac:dyDescent="0.3">
      <c r="B7" s="69"/>
      <c r="C7" s="71" t="s">
        <v>103</v>
      </c>
      <c r="D7" s="13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</row>
    <row r="8" spans="2:20" x14ac:dyDescent="0.3">
      <c r="B8" s="69"/>
      <c r="C8" s="70"/>
      <c r="D8" s="13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</row>
    <row r="9" spans="2:20" x14ac:dyDescent="0.3">
      <c r="B9" s="69"/>
      <c r="C9" s="70" t="s">
        <v>104</v>
      </c>
      <c r="D9" s="13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</row>
    <row r="10" spans="2:20" x14ac:dyDescent="0.3">
      <c r="B10" s="69"/>
      <c r="C10" s="70"/>
      <c r="D10" s="13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</row>
    <row r="11" spans="2:20" x14ac:dyDescent="0.3">
      <c r="B11" s="69"/>
      <c r="C11" s="70" t="s">
        <v>105</v>
      </c>
      <c r="D11" s="13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</row>
    <row r="12" spans="2:20" x14ac:dyDescent="0.3">
      <c r="B12" s="69"/>
      <c r="C12" s="70"/>
      <c r="D12" s="13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</row>
    <row r="13" spans="2:20" x14ac:dyDescent="0.3">
      <c r="B13" s="69"/>
      <c r="C13" s="72" t="s">
        <v>106</v>
      </c>
      <c r="D13" s="13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</row>
    <row r="14" spans="2:20" x14ac:dyDescent="0.3">
      <c r="B14" s="69"/>
      <c r="C14" s="70"/>
      <c r="D14" s="13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</row>
    <row r="15" spans="2:20" x14ac:dyDescent="0.3">
      <c r="B15" s="69"/>
      <c r="C15" s="70" t="s">
        <v>107</v>
      </c>
      <c r="D15" s="13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</row>
    <row r="16" spans="2:20" x14ac:dyDescent="0.3">
      <c r="B16" s="69"/>
      <c r="C16" s="70" t="s">
        <v>108</v>
      </c>
      <c r="D16" s="13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</row>
    <row r="17" spans="2:20" x14ac:dyDescent="0.3">
      <c r="B17" s="69"/>
      <c r="C17" s="70"/>
      <c r="D17" s="13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</row>
    <row r="18" spans="2:20" x14ac:dyDescent="0.3">
      <c r="B18" s="69"/>
      <c r="C18" s="72" t="s">
        <v>109</v>
      </c>
      <c r="D18" s="13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</row>
    <row r="19" spans="2:20" x14ac:dyDescent="0.3">
      <c r="B19" s="69"/>
      <c r="C19" s="70" t="s">
        <v>110</v>
      </c>
      <c r="D19" s="13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</row>
    <row r="20" spans="2:20" x14ac:dyDescent="0.3">
      <c r="B20" s="69"/>
      <c r="C20" s="70"/>
      <c r="D20" s="13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</row>
    <row r="21" spans="2:20" x14ac:dyDescent="0.3">
      <c r="B21" s="69"/>
      <c r="C21" s="70" t="s">
        <v>111</v>
      </c>
      <c r="D21" s="13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</row>
    <row r="22" spans="2:20" x14ac:dyDescent="0.3">
      <c r="B22" s="69"/>
      <c r="C22" s="70" t="s">
        <v>112</v>
      </c>
      <c r="D22" s="13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</row>
    <row r="23" spans="2:20" x14ac:dyDescent="0.3">
      <c r="B23" s="69"/>
      <c r="C23" s="70"/>
      <c r="D23" s="13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</row>
    <row r="24" spans="2:20" x14ac:dyDescent="0.3">
      <c r="B24" s="69"/>
      <c r="C24" s="73" t="s">
        <v>113</v>
      </c>
      <c r="D24" s="13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</row>
    <row r="25" spans="2:20" x14ac:dyDescent="0.3">
      <c r="B25" s="69"/>
      <c r="C25" s="70"/>
      <c r="D25" s="13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</row>
    <row r="26" spans="2:20" x14ac:dyDescent="0.3">
      <c r="B26" s="69"/>
      <c r="C26" s="70" t="s">
        <v>34</v>
      </c>
      <c r="D26" s="13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</row>
    <row r="27" spans="2:20" x14ac:dyDescent="0.3">
      <c r="B27" s="69"/>
      <c r="C27" s="74" t="s">
        <v>35</v>
      </c>
      <c r="D27" s="13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</row>
    <row r="28" spans="2:20" x14ac:dyDescent="0.3">
      <c r="B28" s="69"/>
      <c r="C28" s="74" t="s">
        <v>36</v>
      </c>
      <c r="D28" s="13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</row>
    <row r="29" spans="2:20" x14ac:dyDescent="0.3">
      <c r="B29" s="69"/>
      <c r="C29" s="70"/>
      <c r="D29" s="13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</row>
    <row r="30" spans="2:20" x14ac:dyDescent="0.3">
      <c r="B30" s="69"/>
      <c r="C30" s="70" t="s">
        <v>37</v>
      </c>
      <c r="D30" s="13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</row>
    <row r="31" spans="2:20" x14ac:dyDescent="0.3">
      <c r="B31" s="69"/>
      <c r="C31" s="70"/>
      <c r="D31" s="13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</row>
    <row r="32" spans="2:20" x14ac:dyDescent="0.3">
      <c r="B32" s="69"/>
      <c r="C32" s="70" t="s">
        <v>38</v>
      </c>
      <c r="D32" s="13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</row>
    <row r="33" spans="2:20" x14ac:dyDescent="0.3">
      <c r="B33" s="69"/>
      <c r="C33" s="70"/>
      <c r="D33" s="13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</row>
    <row r="34" spans="2:20" x14ac:dyDescent="0.3">
      <c r="B34" s="69"/>
      <c r="C34" s="29" t="s">
        <v>47</v>
      </c>
      <c r="D34" s="13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</row>
    <row r="35" spans="2:20" x14ac:dyDescent="0.3">
      <c r="B35" s="69"/>
      <c r="C35" s="75" t="s">
        <v>48</v>
      </c>
      <c r="D35" s="13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</row>
    <row r="36" spans="2:20" x14ac:dyDescent="0.3">
      <c r="B36" s="69"/>
      <c r="C36" s="75" t="s">
        <v>49</v>
      </c>
      <c r="D36" s="13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</row>
    <row r="37" spans="2:20" x14ac:dyDescent="0.3">
      <c r="B37" s="69"/>
      <c r="C37" s="70"/>
      <c r="D37" s="13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</row>
    <row r="38" spans="2:20" x14ac:dyDescent="0.3">
      <c r="B38" s="69"/>
      <c r="C38" s="75" t="s">
        <v>42</v>
      </c>
      <c r="D38" s="13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</row>
    <row r="39" spans="2:20" x14ac:dyDescent="0.3">
      <c r="B39" s="69"/>
      <c r="C39" s="76" t="s">
        <v>39</v>
      </c>
      <c r="D39" s="13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</row>
    <row r="40" spans="2:20" x14ac:dyDescent="0.3">
      <c r="B40" s="69"/>
      <c r="C40" s="76" t="s">
        <v>40</v>
      </c>
      <c r="D40" s="13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</row>
    <row r="41" spans="2:20" x14ac:dyDescent="0.3">
      <c r="B41" s="69"/>
      <c r="C41" s="70"/>
      <c r="D41" s="13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</row>
    <row r="42" spans="2:20" x14ac:dyDescent="0.3">
      <c r="B42" s="69"/>
      <c r="C42" s="75" t="s">
        <v>41</v>
      </c>
      <c r="D42" s="13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</row>
    <row r="43" spans="2:20" x14ac:dyDescent="0.3">
      <c r="B43" s="69"/>
      <c r="C43" s="70"/>
      <c r="D43" s="13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</row>
    <row r="44" spans="2:20" x14ac:dyDescent="0.3">
      <c r="B44" s="69"/>
      <c r="C44" s="75" t="s">
        <v>43</v>
      </c>
      <c r="D44" s="13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</row>
    <row r="45" spans="2:20" x14ac:dyDescent="0.3">
      <c r="B45" s="69"/>
      <c r="C45" s="76" t="s">
        <v>114</v>
      </c>
      <c r="D45" s="13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</row>
    <row r="46" spans="2:20" x14ac:dyDescent="0.3">
      <c r="B46" s="20"/>
      <c r="C46" s="21"/>
      <c r="D46" s="13"/>
      <c r="J46" s="20"/>
      <c r="K46" s="20"/>
      <c r="L46" s="17"/>
    </row>
    <row r="47" spans="2:20" x14ac:dyDescent="0.3">
      <c r="B47" s="20"/>
      <c r="C47" s="21"/>
      <c r="D47" s="13"/>
      <c r="J47" s="20"/>
      <c r="K47" s="20"/>
      <c r="L47" s="17"/>
    </row>
    <row r="48" spans="2:20" x14ac:dyDescent="0.3">
      <c r="B48" s="20"/>
      <c r="C48" s="22"/>
      <c r="D48" s="7" t="s">
        <v>0</v>
      </c>
      <c r="F48" s="20"/>
      <c r="G48" s="22"/>
      <c r="H48" s="7" t="str">
        <f>+$D$48</f>
        <v>Historical</v>
      </c>
      <c r="J48" s="20"/>
      <c r="K48" s="22"/>
      <c r="L48" s="7" t="str">
        <f>+$D$48</f>
        <v>Historical</v>
      </c>
    </row>
    <row r="49" spans="2:14" x14ac:dyDescent="0.3">
      <c r="B49" s="9" t="s">
        <v>13</v>
      </c>
      <c r="C49" s="6"/>
      <c r="D49" s="12" t="s">
        <v>46</v>
      </c>
      <c r="F49" s="9" t="s">
        <v>56</v>
      </c>
      <c r="G49" s="6"/>
      <c r="H49" s="12" t="str">
        <f>+$D$49</f>
        <v>FY13</v>
      </c>
      <c r="J49" s="9" t="s">
        <v>14</v>
      </c>
      <c r="K49" s="6"/>
      <c r="L49" s="12" t="str">
        <f>+$D$49</f>
        <v>FY13</v>
      </c>
    </row>
    <row r="50" spans="2:14" x14ac:dyDescent="0.3">
      <c r="B50" s="15"/>
      <c r="C50" s="14"/>
      <c r="D50" s="27"/>
      <c r="F50" s="20"/>
      <c r="G50" s="50" t="s">
        <v>5</v>
      </c>
      <c r="H50" s="51"/>
      <c r="I50" s="47"/>
      <c r="J50" s="52"/>
      <c r="K50" s="52"/>
      <c r="L50" s="51"/>
    </row>
    <row r="51" spans="2:14" x14ac:dyDescent="0.3">
      <c r="B51" s="20"/>
      <c r="C51" s="10" t="s">
        <v>1</v>
      </c>
      <c r="D51" s="36">
        <v>3214.5909999999999</v>
      </c>
      <c r="F51" s="20"/>
      <c r="G51" s="50" t="s">
        <v>7</v>
      </c>
      <c r="H51" s="51"/>
      <c r="I51" s="47"/>
      <c r="J51" s="52"/>
      <c r="K51" s="50" t="s">
        <v>15</v>
      </c>
      <c r="L51" s="51"/>
    </row>
    <row r="52" spans="2:14" x14ac:dyDescent="0.3">
      <c r="B52" s="20"/>
      <c r="C52" s="10"/>
      <c r="D52" s="23"/>
      <c r="F52" s="20"/>
      <c r="G52" s="43" t="s">
        <v>23</v>
      </c>
      <c r="H52" s="44">
        <v>323.20299999999997</v>
      </c>
      <c r="I52" s="47"/>
      <c r="J52" s="52"/>
      <c r="K52" s="50" t="s">
        <v>55</v>
      </c>
      <c r="L52" s="53">
        <f>+D73</f>
        <v>327.43799999999976</v>
      </c>
    </row>
    <row r="53" spans="2:14" x14ac:dyDescent="0.3">
      <c r="B53" s="20"/>
      <c r="C53" s="10" t="s">
        <v>3</v>
      </c>
      <c r="D53" s="24"/>
      <c r="F53" s="20"/>
      <c r="G53" s="42" t="s">
        <v>95</v>
      </c>
      <c r="H53" s="41">
        <v>24.015999999999998</v>
      </c>
      <c r="I53" s="47"/>
      <c r="J53" s="52"/>
      <c r="K53" s="50" t="s">
        <v>26</v>
      </c>
      <c r="L53" s="28"/>
    </row>
    <row r="54" spans="2:14" x14ac:dyDescent="0.3">
      <c r="B54" s="20"/>
      <c r="C54" s="32" t="s">
        <v>80</v>
      </c>
      <c r="D54" s="37">
        <v>1073.5139999999999</v>
      </c>
      <c r="F54" s="20"/>
      <c r="G54" s="35" t="s">
        <v>57</v>
      </c>
      <c r="H54" s="41">
        <v>13.044</v>
      </c>
      <c r="I54" s="47"/>
      <c r="J54" s="52"/>
      <c r="K54" s="35" t="s">
        <v>85</v>
      </c>
      <c r="L54" s="41">
        <v>96.054000000000002</v>
      </c>
    </row>
    <row r="55" spans="2:14" x14ac:dyDescent="0.3">
      <c r="B55" s="20"/>
      <c r="C55" s="34" t="s">
        <v>81</v>
      </c>
      <c r="D55" s="37">
        <v>739.8</v>
      </c>
      <c r="F55" s="20"/>
      <c r="G55" s="35" t="s">
        <v>58</v>
      </c>
      <c r="H55" s="41">
        <v>13.212</v>
      </c>
      <c r="I55" s="47"/>
      <c r="J55" s="52"/>
      <c r="K55" s="54" t="s">
        <v>91</v>
      </c>
      <c r="L55" s="41">
        <v>2.1030000000000002</v>
      </c>
    </row>
    <row r="56" spans="2:14" x14ac:dyDescent="0.3">
      <c r="B56" s="20"/>
      <c r="C56" s="34" t="s">
        <v>82</v>
      </c>
      <c r="D56" s="37">
        <v>199.107</v>
      </c>
      <c r="F56" s="18"/>
      <c r="G56" s="35" t="s">
        <v>77</v>
      </c>
      <c r="H56" s="41">
        <v>34.204000000000001</v>
      </c>
      <c r="I56" s="47"/>
      <c r="J56" s="52"/>
      <c r="K56" s="35" t="s">
        <v>87</v>
      </c>
      <c r="L56" s="41">
        <v>6.7510000000000003</v>
      </c>
    </row>
    <row r="57" spans="2:14" x14ac:dyDescent="0.3">
      <c r="B57" s="20"/>
      <c r="C57" s="34" t="s">
        <v>83</v>
      </c>
      <c r="D57" s="37">
        <v>347.40100000000001</v>
      </c>
      <c r="F57" s="18"/>
      <c r="G57" s="35" t="s">
        <v>78</v>
      </c>
      <c r="H57" s="41">
        <v>3.657</v>
      </c>
      <c r="I57" s="47"/>
      <c r="J57" s="52"/>
      <c r="K57" s="54" t="s">
        <v>92</v>
      </c>
      <c r="L57" s="41">
        <v>1.9E-2</v>
      </c>
    </row>
    <row r="58" spans="2:14" x14ac:dyDescent="0.3">
      <c r="B58" s="20"/>
      <c r="C58" s="34" t="s">
        <v>84</v>
      </c>
      <c r="D58" s="37">
        <v>203.733</v>
      </c>
      <c r="F58" s="18"/>
      <c r="G58" s="35" t="s">
        <v>79</v>
      </c>
      <c r="H58" s="41">
        <v>254.971</v>
      </c>
      <c r="I58" s="47"/>
      <c r="J58" s="52"/>
      <c r="K58" s="54" t="s">
        <v>93</v>
      </c>
      <c r="L58" s="41">
        <v>63.656999999999996</v>
      </c>
    </row>
    <row r="59" spans="2:14" x14ac:dyDescent="0.3">
      <c r="B59" s="20"/>
      <c r="C59" s="34" t="s">
        <v>85</v>
      </c>
      <c r="D59" s="37">
        <v>96.054000000000002</v>
      </c>
      <c r="F59" s="20"/>
      <c r="G59" s="45" t="s">
        <v>8</v>
      </c>
      <c r="H59" s="46">
        <f>SUM(H52:H58)</f>
        <v>666.30700000000002</v>
      </c>
      <c r="I59" s="47"/>
      <c r="J59" s="52"/>
      <c r="K59" s="35" t="s">
        <v>100</v>
      </c>
      <c r="L59" s="41">
        <v>-38.378999999999998</v>
      </c>
    </row>
    <row r="60" spans="2:14" x14ac:dyDescent="0.3">
      <c r="B60" s="20"/>
      <c r="C60" s="34" t="s">
        <v>86</v>
      </c>
      <c r="D60" s="37">
        <v>15.510999999999999</v>
      </c>
      <c r="F60" s="20"/>
      <c r="G60" s="47"/>
      <c r="H60" s="47"/>
      <c r="I60" s="47"/>
      <c r="J60" s="52"/>
      <c r="K60" s="54" t="s">
        <v>94</v>
      </c>
      <c r="L60" s="41">
        <v>0.50700000000000001</v>
      </c>
    </row>
    <row r="61" spans="2:14" x14ac:dyDescent="0.3">
      <c r="B61" s="20"/>
      <c r="C61" s="34" t="s">
        <v>87</v>
      </c>
      <c r="D61" s="37">
        <v>6.7510000000000003</v>
      </c>
      <c r="F61" s="20"/>
      <c r="G61" s="48" t="s">
        <v>59</v>
      </c>
      <c r="H61" s="49"/>
      <c r="I61" s="47"/>
      <c r="J61" s="52"/>
      <c r="K61" s="55" t="s">
        <v>18</v>
      </c>
      <c r="L61" s="28"/>
    </row>
    <row r="62" spans="2:14" s="3" customFormat="1" x14ac:dyDescent="0.3">
      <c r="B62" s="18"/>
      <c r="C62" s="14" t="s">
        <v>2</v>
      </c>
      <c r="D62" s="38">
        <f>SUM(D54:D61)</f>
        <v>2681.8710000000001</v>
      </c>
      <c r="F62" s="20"/>
      <c r="G62" s="43" t="s">
        <v>25</v>
      </c>
      <c r="H62" s="41">
        <v>963.23800000000006</v>
      </c>
      <c r="I62" s="50"/>
      <c r="J62" s="52"/>
      <c r="K62" s="54" t="s">
        <v>95</v>
      </c>
      <c r="L62" s="41">
        <v>-7.2380000000000004</v>
      </c>
      <c r="N62" s="1"/>
    </row>
    <row r="63" spans="2:14" x14ac:dyDescent="0.3">
      <c r="B63" s="20"/>
      <c r="C63" s="22"/>
      <c r="D63" s="24"/>
      <c r="F63" s="20"/>
      <c r="G63" s="35" t="s">
        <v>61</v>
      </c>
      <c r="H63" s="41">
        <v>313.863</v>
      </c>
      <c r="I63" s="47"/>
      <c r="J63" s="52"/>
      <c r="K63" s="54" t="s">
        <v>57</v>
      </c>
      <c r="L63" s="41">
        <v>-1.95</v>
      </c>
    </row>
    <row r="64" spans="2:14" s="3" customFormat="1" x14ac:dyDescent="0.3">
      <c r="B64" s="18"/>
      <c r="C64" s="10" t="s">
        <v>50</v>
      </c>
      <c r="D64" s="39">
        <f>+D51-D62</f>
        <v>532.7199999999998</v>
      </c>
      <c r="F64" s="18"/>
      <c r="G64" s="35" t="s">
        <v>62</v>
      </c>
      <c r="H64" s="41">
        <v>43.933</v>
      </c>
      <c r="I64" s="50"/>
      <c r="J64" s="52"/>
      <c r="K64" s="35" t="s">
        <v>77</v>
      </c>
      <c r="L64" s="41">
        <v>-6.806</v>
      </c>
      <c r="N64" s="1"/>
    </row>
    <row r="65" spans="2:14" x14ac:dyDescent="0.3">
      <c r="B65" s="20"/>
      <c r="C65" s="8" t="s">
        <v>51</v>
      </c>
      <c r="D65" s="16">
        <f>IFERROR(D64/D51,"N/A")</f>
        <v>0.16571937145347568</v>
      </c>
      <c r="F65" s="20"/>
      <c r="G65" s="35" t="s">
        <v>24</v>
      </c>
      <c r="H65" s="41">
        <v>21.939</v>
      </c>
      <c r="I65" s="47"/>
      <c r="J65" s="52"/>
      <c r="K65" s="54" t="s">
        <v>62</v>
      </c>
      <c r="L65" s="41">
        <v>-1.3540000000000001</v>
      </c>
    </row>
    <row r="66" spans="2:14" x14ac:dyDescent="0.3">
      <c r="B66" s="20"/>
      <c r="C66" s="22"/>
      <c r="D66" s="24"/>
      <c r="F66" s="20"/>
      <c r="G66" s="45" t="s">
        <v>60</v>
      </c>
      <c r="H66" s="46">
        <f>SUM(H62:H65)</f>
        <v>1342.9730000000002</v>
      </c>
      <c r="I66" s="47"/>
      <c r="J66" s="52"/>
      <c r="K66" s="54" t="s">
        <v>71</v>
      </c>
      <c r="L66" s="41">
        <v>2.052</v>
      </c>
    </row>
    <row r="67" spans="2:14" x14ac:dyDescent="0.3">
      <c r="B67" s="20"/>
      <c r="C67" s="33" t="s">
        <v>52</v>
      </c>
      <c r="D67" s="37">
        <v>1.7509999999999999</v>
      </c>
      <c r="F67" s="20"/>
      <c r="G67" s="52"/>
      <c r="H67" s="51"/>
      <c r="I67" s="47"/>
      <c r="J67" s="52"/>
      <c r="K67" s="54" t="s">
        <v>73</v>
      </c>
      <c r="L67" s="41">
        <v>12.02</v>
      </c>
    </row>
    <row r="68" spans="2:14" x14ac:dyDescent="0.3">
      <c r="B68" s="20"/>
      <c r="C68" s="26"/>
      <c r="D68" s="23"/>
      <c r="F68" s="20"/>
      <c r="G68" s="50" t="s">
        <v>9</v>
      </c>
      <c r="H68" s="56">
        <f>+H59+H66</f>
        <v>2009.2800000000002</v>
      </c>
      <c r="I68" s="47"/>
      <c r="J68" s="52"/>
      <c r="K68" s="54" t="s">
        <v>96</v>
      </c>
      <c r="L68" s="41">
        <v>44.334000000000003</v>
      </c>
    </row>
    <row r="69" spans="2:14" s="11" customFormat="1" x14ac:dyDescent="0.3">
      <c r="B69" s="20"/>
      <c r="C69" s="15" t="s">
        <v>53</v>
      </c>
      <c r="D69" s="39">
        <f>+D64+D67</f>
        <v>534.47099999999978</v>
      </c>
      <c r="F69" s="20"/>
      <c r="G69" s="57"/>
      <c r="H69" s="57"/>
      <c r="I69" s="57"/>
      <c r="J69" s="52"/>
      <c r="K69" s="54" t="s">
        <v>74</v>
      </c>
      <c r="L69" s="41">
        <v>25.715</v>
      </c>
      <c r="N69" s="1"/>
    </row>
    <row r="70" spans="2:14" s="11" customFormat="1" x14ac:dyDescent="0.3">
      <c r="B70" s="20"/>
      <c r="C70" s="15"/>
      <c r="D70" s="25"/>
      <c r="F70" s="20"/>
      <c r="G70" s="50" t="s">
        <v>6</v>
      </c>
      <c r="H70" s="57"/>
      <c r="I70" s="57"/>
      <c r="J70" s="52"/>
      <c r="K70" s="54" t="s">
        <v>97</v>
      </c>
      <c r="L70" s="41">
        <v>3.8570000000000002</v>
      </c>
      <c r="N70" s="1"/>
    </row>
    <row r="71" spans="2:14" x14ac:dyDescent="0.3">
      <c r="B71" s="20"/>
      <c r="C71" s="33" t="s">
        <v>54</v>
      </c>
      <c r="D71" s="37">
        <v>-207.03299999999999</v>
      </c>
      <c r="F71" s="20"/>
      <c r="G71" s="47"/>
      <c r="H71" s="47"/>
      <c r="I71" s="47"/>
      <c r="J71" s="52"/>
      <c r="K71" s="58" t="s">
        <v>88</v>
      </c>
      <c r="L71" s="59">
        <f>SUM(L52:L70)</f>
        <v>528.77999999999975</v>
      </c>
    </row>
    <row r="72" spans="2:14" s="3" customFormat="1" x14ac:dyDescent="0.3">
      <c r="B72" s="18"/>
      <c r="C72" s="26"/>
      <c r="D72" s="23"/>
      <c r="F72" s="20"/>
      <c r="G72" s="50" t="s">
        <v>63</v>
      </c>
      <c r="H72" s="51"/>
      <c r="I72" s="50"/>
      <c r="J72" s="52"/>
      <c r="K72" s="50"/>
      <c r="L72" s="50"/>
    </row>
    <row r="73" spans="2:14" s="11" customFormat="1" x14ac:dyDescent="0.3">
      <c r="B73" s="20"/>
      <c r="C73" s="10" t="s">
        <v>55</v>
      </c>
      <c r="D73" s="40">
        <f>+D69+D71</f>
        <v>327.43799999999976</v>
      </c>
      <c r="F73" s="18"/>
      <c r="G73" s="35" t="s">
        <v>71</v>
      </c>
      <c r="H73" s="44">
        <v>59.021999999999998</v>
      </c>
      <c r="I73" s="57"/>
      <c r="J73" s="52"/>
      <c r="K73" s="50" t="s">
        <v>16</v>
      </c>
      <c r="L73" s="51"/>
    </row>
    <row r="74" spans="2:14" x14ac:dyDescent="0.3">
      <c r="B74" s="20"/>
      <c r="C74" s="8" t="s">
        <v>4</v>
      </c>
      <c r="D74" s="16">
        <f>-D71/D69</f>
        <v>0.38736058644903104</v>
      </c>
      <c r="F74" s="18"/>
      <c r="G74" s="35" t="s">
        <v>72</v>
      </c>
      <c r="H74" s="41">
        <v>67.194999999999993</v>
      </c>
      <c r="I74" s="47"/>
      <c r="J74" s="52"/>
      <c r="K74" s="35" t="s">
        <v>27</v>
      </c>
      <c r="L74" s="41">
        <v>-199.92599999999999</v>
      </c>
    </row>
    <row r="75" spans="2:14" x14ac:dyDescent="0.3">
      <c r="B75" s="20"/>
      <c r="C75" s="19"/>
      <c r="D75" s="13"/>
      <c r="F75" s="18"/>
      <c r="G75" s="35" t="s">
        <v>73</v>
      </c>
      <c r="H75" s="41">
        <v>73.010999999999996</v>
      </c>
      <c r="I75" s="47"/>
      <c r="J75" s="52"/>
      <c r="K75" s="35" t="s">
        <v>89</v>
      </c>
      <c r="L75" s="41">
        <v>0</v>
      </c>
    </row>
    <row r="76" spans="2:14" x14ac:dyDescent="0.3">
      <c r="B76" s="20"/>
      <c r="C76" s="22"/>
      <c r="D76" s="13"/>
      <c r="F76" s="20"/>
      <c r="G76" s="45" t="s">
        <v>64</v>
      </c>
      <c r="H76" s="46">
        <f>SUM(H73:H75)</f>
        <v>199.22799999999998</v>
      </c>
      <c r="I76" s="47"/>
      <c r="J76" s="52"/>
      <c r="K76" s="35" t="s">
        <v>101</v>
      </c>
      <c r="L76" s="41">
        <v>-387.63900000000001</v>
      </c>
    </row>
    <row r="77" spans="2:14" x14ac:dyDescent="0.3">
      <c r="D77" s="1"/>
      <c r="F77" s="20"/>
      <c r="G77" s="15"/>
      <c r="H77" s="49"/>
      <c r="I77" s="47"/>
      <c r="J77" s="52"/>
      <c r="K77" s="35" t="s">
        <v>102</v>
      </c>
      <c r="L77" s="41">
        <v>159.25</v>
      </c>
    </row>
    <row r="78" spans="2:14" x14ac:dyDescent="0.3">
      <c r="D78" s="1"/>
      <c r="F78" s="20"/>
      <c r="G78" s="48" t="s">
        <v>65</v>
      </c>
      <c r="H78" s="49"/>
      <c r="I78" s="47"/>
      <c r="J78" s="52"/>
      <c r="K78" s="45" t="s">
        <v>28</v>
      </c>
      <c r="L78" s="59">
        <f>SUM(L74:L77)</f>
        <v>-428.31500000000005</v>
      </c>
    </row>
    <row r="79" spans="2:14" x14ac:dyDescent="0.3">
      <c r="D79" s="1"/>
      <c r="F79" s="20"/>
      <c r="G79" s="35" t="s">
        <v>74</v>
      </c>
      <c r="H79" s="41">
        <v>192.739</v>
      </c>
      <c r="I79" s="47"/>
      <c r="J79" s="52"/>
      <c r="K79" s="47"/>
      <c r="L79" s="47"/>
    </row>
    <row r="80" spans="2:14" x14ac:dyDescent="0.3">
      <c r="D80" s="1"/>
      <c r="F80" s="20"/>
      <c r="G80" s="35" t="s">
        <v>75</v>
      </c>
      <c r="H80" s="41">
        <v>55.433999999999997</v>
      </c>
      <c r="I80" s="47"/>
      <c r="J80" s="52"/>
      <c r="K80" s="50" t="s">
        <v>17</v>
      </c>
      <c r="L80" s="51"/>
    </row>
    <row r="81" spans="4:12" x14ac:dyDescent="0.3">
      <c r="D81" s="1"/>
      <c r="F81" s="20"/>
      <c r="G81" s="35" t="s">
        <v>76</v>
      </c>
      <c r="H81" s="41">
        <v>23.591000000000001</v>
      </c>
      <c r="I81" s="47"/>
      <c r="J81" s="52"/>
      <c r="K81" s="30" t="s">
        <v>98</v>
      </c>
      <c r="L81" s="41">
        <v>-138.90299999999999</v>
      </c>
    </row>
    <row r="82" spans="4:12" x14ac:dyDescent="0.3">
      <c r="D82" s="1"/>
      <c r="F82" s="18"/>
      <c r="G82" s="58" t="s">
        <v>66</v>
      </c>
      <c r="H82" s="46">
        <f>SUM(H79:H81)</f>
        <v>271.76400000000001</v>
      </c>
      <c r="I82" s="47"/>
      <c r="J82" s="52"/>
      <c r="K82" s="30" t="s">
        <v>99</v>
      </c>
      <c r="L82" s="41">
        <v>0.316</v>
      </c>
    </row>
    <row r="83" spans="4:12" x14ac:dyDescent="0.3">
      <c r="D83" s="1"/>
      <c r="F83" s="20"/>
      <c r="G83" s="43"/>
      <c r="H83" s="28"/>
      <c r="I83" s="47"/>
      <c r="J83" s="52"/>
      <c r="K83" s="30" t="s">
        <v>100</v>
      </c>
      <c r="L83" s="41">
        <v>38.378999999999998</v>
      </c>
    </row>
    <row r="84" spans="4:12" x14ac:dyDescent="0.3">
      <c r="D84" s="1"/>
      <c r="F84" s="20"/>
      <c r="G84" s="50" t="s">
        <v>10</v>
      </c>
      <c r="H84" s="56">
        <f>+H76+H82</f>
        <v>470.99199999999996</v>
      </c>
      <c r="I84" s="47"/>
      <c r="J84" s="52"/>
      <c r="K84" s="30" t="s">
        <v>90</v>
      </c>
      <c r="L84" s="41">
        <v>-0.14299999999999999</v>
      </c>
    </row>
    <row r="85" spans="4:12" s="3" customFormat="1" x14ac:dyDescent="0.3">
      <c r="F85" s="20"/>
      <c r="G85" s="52"/>
      <c r="H85" s="51"/>
      <c r="I85" s="50"/>
      <c r="J85" s="52"/>
      <c r="K85" s="58" t="s">
        <v>29</v>
      </c>
      <c r="L85" s="60">
        <f>SUM(L81:L84)</f>
        <v>-100.351</v>
      </c>
    </row>
    <row r="86" spans="4:12" s="18" customFormat="1" x14ac:dyDescent="0.3">
      <c r="F86" s="20"/>
      <c r="G86" s="50" t="s">
        <v>31</v>
      </c>
      <c r="H86" s="51"/>
      <c r="I86" s="50"/>
      <c r="J86" s="52"/>
      <c r="K86" s="30"/>
      <c r="L86" s="28"/>
    </row>
    <row r="87" spans="4:12" s="18" customFormat="1" x14ac:dyDescent="0.3">
      <c r="F87" s="20"/>
      <c r="G87" s="35" t="s">
        <v>67</v>
      </c>
      <c r="H87" s="41">
        <v>0.35199999999999998</v>
      </c>
      <c r="I87" s="50"/>
      <c r="J87" s="52"/>
      <c r="K87" s="61" t="s">
        <v>19</v>
      </c>
      <c r="L87" s="41">
        <v>0.53600000000000003</v>
      </c>
    </row>
    <row r="88" spans="4:12" x14ac:dyDescent="0.3">
      <c r="D88" s="1"/>
      <c r="F88" s="20"/>
      <c r="G88" s="35" t="s">
        <v>70</v>
      </c>
      <c r="H88" s="41">
        <v>919.84</v>
      </c>
      <c r="I88" s="47"/>
      <c r="J88" s="52"/>
      <c r="K88" s="30"/>
      <c r="L88" s="28"/>
    </row>
    <row r="89" spans="4:12" x14ac:dyDescent="0.3">
      <c r="D89" s="1"/>
      <c r="F89" s="20"/>
      <c r="G89" s="35" t="s">
        <v>68</v>
      </c>
      <c r="H89" s="41">
        <v>-660.42100000000005</v>
      </c>
      <c r="I89" s="47"/>
      <c r="J89" s="52"/>
      <c r="K89" s="52" t="s">
        <v>20</v>
      </c>
      <c r="L89" s="62">
        <f>+L71+L78+L85+L87</f>
        <v>0.64999999999969171</v>
      </c>
    </row>
    <row r="90" spans="4:12" x14ac:dyDescent="0.3">
      <c r="D90" s="1"/>
      <c r="F90" s="20"/>
      <c r="G90" s="35" t="s">
        <v>69</v>
      </c>
      <c r="H90" s="41">
        <v>1.62</v>
      </c>
      <c r="I90" s="47"/>
      <c r="J90" s="52"/>
      <c r="K90" s="52" t="s">
        <v>21</v>
      </c>
      <c r="L90" s="41">
        <v>322.553</v>
      </c>
    </row>
    <row r="91" spans="4:12" x14ac:dyDescent="0.3">
      <c r="D91" s="1"/>
      <c r="F91" s="20"/>
      <c r="G91" s="63" t="s">
        <v>30</v>
      </c>
      <c r="H91" s="41">
        <v>1276.8969999999999</v>
      </c>
      <c r="I91" s="47"/>
      <c r="J91" s="52"/>
      <c r="K91" s="45" t="s">
        <v>22</v>
      </c>
      <c r="L91" s="59">
        <f>SUM(L89:L90)</f>
        <v>323.20299999999969</v>
      </c>
    </row>
    <row r="92" spans="4:12" x14ac:dyDescent="0.3">
      <c r="D92" s="1"/>
      <c r="F92" s="18"/>
      <c r="G92" s="58" t="s">
        <v>32</v>
      </c>
      <c r="H92" s="46">
        <f>SUM(H87:H91)</f>
        <v>1538.288</v>
      </c>
      <c r="I92" s="47"/>
      <c r="J92" s="52"/>
      <c r="K92" s="30"/>
      <c r="L92" s="28"/>
    </row>
    <row r="93" spans="4:12" s="3" customFormat="1" x14ac:dyDescent="0.3">
      <c r="F93" s="20"/>
      <c r="G93" s="50"/>
      <c r="H93" s="51"/>
      <c r="I93" s="50"/>
      <c r="J93" s="50"/>
      <c r="K93" s="50"/>
      <c r="L93" s="50"/>
    </row>
    <row r="94" spans="4:12" x14ac:dyDescent="0.3">
      <c r="D94" s="1"/>
      <c r="F94" s="17"/>
      <c r="G94" s="50" t="s">
        <v>11</v>
      </c>
      <c r="H94" s="56">
        <f>+H84+H92</f>
        <v>2009.28</v>
      </c>
      <c r="I94" s="47"/>
      <c r="J94" s="47"/>
      <c r="K94" s="47"/>
      <c r="L94" s="47"/>
    </row>
    <row r="95" spans="4:12" x14ac:dyDescent="0.3">
      <c r="D95" s="1"/>
      <c r="G95" s="52"/>
      <c r="H95" s="51"/>
      <c r="I95" s="47"/>
      <c r="J95" s="47"/>
      <c r="K95" s="47"/>
      <c r="L95" s="47"/>
    </row>
    <row r="96" spans="4:12" x14ac:dyDescent="0.3">
      <c r="D96" s="1"/>
      <c r="G96" s="64" t="s">
        <v>12</v>
      </c>
      <c r="H96" s="65">
        <f>+H68-H94</f>
        <v>0</v>
      </c>
      <c r="I96" s="47"/>
      <c r="J96" s="47"/>
      <c r="K96" s="47"/>
      <c r="L96" s="47"/>
    </row>
    <row r="97" spans="4:4" x14ac:dyDescent="0.3">
      <c r="D97" s="1"/>
    </row>
    <row r="98" spans="4:4" x14ac:dyDescent="0.3">
      <c r="D98" s="1"/>
    </row>
  </sheetData>
  <pageMargins left="0.7" right="0.7" top="0.75" bottom="0.75" header="0.3" footer="0.3"/>
  <pageSetup scale="47" pageOrder="overThenDown" orientation="landscape" r:id="rId1"/>
  <rowBreaks count="2" manualBreakCount="2">
    <brk id="46" max="20" man="1"/>
    <brk id="97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Chipotle</vt:lpstr>
      <vt:lpstr>Chipotle!Print_Area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BIWS</dc:creator>
  <cp:lastModifiedBy>BIWS</cp:lastModifiedBy>
  <cp:lastPrinted>2014-07-27T11:07:12Z</cp:lastPrinted>
  <dcterms:created xsi:type="dcterms:W3CDTF">2014-03-07T00:48:59Z</dcterms:created>
  <dcterms:modified xsi:type="dcterms:W3CDTF">2014-07-29T14:31:57Z</dcterms:modified>
</cp:coreProperties>
</file>