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Dropbox (BIWS)\BIWS-All-Courses\100-Bonus-Case-Studies\105-Accounting\105-16-Operating-Leverage\"/>
    </mc:Choice>
  </mc:AlternateContent>
  <bookViews>
    <workbookView xWindow="0" yWindow="0" windowWidth="23040" windowHeight="10668"/>
  </bookViews>
  <sheets>
    <sheet name="Op-Leverage-Simple" sheetId="4" r:id="rId1"/>
    <sheet name="Operating-Leverage" sheetId="2" r:id="rId2"/>
  </sheets>
  <definedNames>
    <definedName name="_xlnm.Print_Area" localSheetId="1">'Operating-Leverage'!$A$1:$P$44</definedName>
    <definedName name="_xlnm.Print_Area" localSheetId="0">'Op-Leverage-Simple'!$A$1:$J$48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2" l="1"/>
  <c r="E22" i="4"/>
  <c r="E21" i="4"/>
  <c r="E20" i="4"/>
  <c r="I20" i="4" s="1"/>
  <c r="E12" i="4"/>
  <c r="E11" i="4"/>
  <c r="E10" i="4"/>
  <c r="I10" i="4" s="1"/>
  <c r="H41" i="2"/>
  <c r="G41" i="2"/>
  <c r="F41" i="2"/>
  <c r="E41" i="2"/>
  <c r="H33" i="2"/>
  <c r="G33" i="2"/>
  <c r="F33" i="2"/>
  <c r="E33" i="2"/>
  <c r="H25" i="2"/>
  <c r="G25" i="2"/>
  <c r="F25" i="2"/>
  <c r="E25" i="2"/>
  <c r="H17" i="2"/>
  <c r="G17" i="2"/>
  <c r="F17" i="2"/>
  <c r="E17" i="2"/>
  <c r="F9" i="2"/>
  <c r="G9" i="2"/>
  <c r="H9" i="2"/>
  <c r="E9" i="2"/>
  <c r="E23" i="4" l="1"/>
  <c r="I21" i="4" s="1"/>
  <c r="I23" i="4" s="1"/>
  <c r="E13" i="4"/>
  <c r="I11" i="4" s="1"/>
  <c r="I13" i="4" s="1"/>
  <c r="G43" i="2"/>
  <c r="F43" i="2"/>
  <c r="H35" i="2"/>
  <c r="G35" i="2"/>
  <c r="F35" i="2"/>
  <c r="H27" i="2"/>
  <c r="G27" i="2"/>
  <c r="F27" i="2"/>
  <c r="H19" i="2"/>
  <c r="G19" i="2"/>
  <c r="F19" i="2"/>
  <c r="G11" i="2"/>
  <c r="H11" i="2"/>
  <c r="F11" i="2"/>
  <c r="H39" i="2"/>
  <c r="G39" i="2"/>
  <c r="F39" i="2"/>
  <c r="H31" i="2"/>
  <c r="G31" i="2"/>
  <c r="F31" i="2"/>
  <c r="H23" i="2"/>
  <c r="G23" i="2"/>
  <c r="F23" i="2"/>
  <c r="H15" i="2"/>
  <c r="G15" i="2"/>
  <c r="F15" i="2"/>
  <c r="F7" i="2" l="1"/>
  <c r="H7" i="2" l="1"/>
  <c r="G7" i="2"/>
</calcChain>
</file>

<file path=xl/sharedStrings.xml><?xml version="1.0" encoding="utf-8"?>
<sst xmlns="http://schemas.openxmlformats.org/spreadsheetml/2006/main" count="102" uniqueCount="52">
  <si>
    <t>Year 1</t>
  </si>
  <si>
    <t>Year 2</t>
  </si>
  <si>
    <t>Year 3</t>
  </si>
  <si>
    <t>Annual Revenue:</t>
  </si>
  <si>
    <t>($ in Million Except Per Share Data)</t>
  </si>
  <si>
    <t>% Revenue:</t>
  </si>
  <si>
    <t>% Growth:</t>
  </si>
  <si>
    <t>Year 4</t>
  </si>
  <si>
    <t>Operating Leverage:</t>
  </si>
  <si>
    <t>Operating Leverage: US-Based Discount Retailers</t>
  </si>
  <si>
    <t>Operating Income:</t>
  </si>
  <si>
    <t>Dollar General:</t>
  </si>
  <si>
    <t>Family Dollar Stores:</t>
  </si>
  <si>
    <t>CST Brands:</t>
  </si>
  <si>
    <t>Target Corporation:</t>
  </si>
  <si>
    <t>Costco Wholesale Corporation:</t>
  </si>
  <si>
    <t>Operating Leverage - Software Company vs. Services Company</t>
  </si>
  <si>
    <t>Units Sold:</t>
  </si>
  <si>
    <t>Average Selling Price:</t>
  </si>
  <si>
    <t>Software Company:</t>
  </si>
  <si>
    <t>Fixed Costs:</t>
  </si>
  <si>
    <t>Cost per Unit:</t>
  </si>
  <si>
    <t>Revenue:</t>
  </si>
  <si>
    <t>Variable Costs:</t>
  </si>
  <si>
    <t>Operating Margin:</t>
  </si>
  <si>
    <t>Contribution Margin:</t>
  </si>
  <si>
    <t>Services / Consulting Company:</t>
  </si>
  <si>
    <t>Discount Retailers Face Off: What Operating Leverage Tells You</t>
  </si>
  <si>
    <t>What Operating Leverage Tells You</t>
  </si>
  <si>
    <r>
      <t>This Case:</t>
    </r>
    <r>
      <rPr>
        <sz val="11"/>
        <color theme="1"/>
        <rFont val="Calibri"/>
        <family val="2"/>
        <scheme val="minor"/>
      </rPr>
      <t xml:space="preserve"> On the </t>
    </r>
    <r>
      <rPr>
        <i/>
        <sz val="11"/>
        <color theme="1"/>
        <rFont val="Calibri"/>
        <family val="2"/>
        <scheme val="minor"/>
      </rPr>
      <t>surface</t>
    </r>
    <r>
      <rPr>
        <sz val="11"/>
        <color theme="1"/>
        <rFont val="Calibri"/>
        <family val="2"/>
        <scheme val="minor"/>
      </rPr>
      <t>, it seems like the Software Company is the clear winner because its Operating Leverage is twice</t>
    </r>
  </si>
  <si>
    <t>as high, and its Operating Income increases a lot more as its sales increase.</t>
  </si>
  <si>
    <r>
      <t>One Problem:</t>
    </r>
    <r>
      <rPr>
        <sz val="11"/>
        <color theme="1"/>
        <rFont val="Calibri"/>
        <family val="2"/>
        <scheme val="minor"/>
      </rPr>
      <t xml:space="preserve"> What about the Downside case? What happens if sales fall?</t>
    </r>
  </si>
  <si>
    <r>
      <t>In this case</t>
    </r>
    <r>
      <rPr>
        <sz val="11"/>
        <color theme="1"/>
        <rFont val="Calibri"/>
        <family val="2"/>
        <scheme val="minor"/>
      </rPr>
      <t>, we are much worse off with the Software Company because the Fixed Costs are much higher and if sales</t>
    </r>
  </si>
  <si>
    <t>fall below $400,000,000, we're sunk.</t>
  </si>
  <si>
    <r>
      <t xml:space="preserve">So… just like </t>
    </r>
    <r>
      <rPr>
        <i/>
        <sz val="11"/>
        <color theme="1"/>
        <rFont val="Calibri"/>
        <family val="2"/>
        <scheme val="minor"/>
      </rPr>
      <t>financial leverage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operating leverage</t>
    </r>
    <r>
      <rPr>
        <sz val="11"/>
        <color theme="1"/>
        <rFont val="Calibri"/>
        <family val="2"/>
        <scheme val="minor"/>
      </rPr>
      <t xml:space="preserve"> also increases the risk and the potential rewards from a company.</t>
    </r>
  </si>
  <si>
    <r>
      <t>Real Life:</t>
    </r>
    <r>
      <rPr>
        <sz val="11"/>
        <color theme="1"/>
        <rFont val="Calibri"/>
        <family val="2"/>
        <scheme val="minor"/>
      </rPr>
      <t xml:space="preserve"> This scenario is a bit implausible because a software company would not have fixed costs that are 40x as high</t>
    </r>
  </si>
  <si>
    <t>as a services/consulting company.</t>
  </si>
  <si>
    <r>
      <t>AND</t>
    </r>
    <r>
      <rPr>
        <sz val="11"/>
        <color theme="1"/>
        <rFont val="Calibri"/>
        <family val="2"/>
        <scheme val="minor"/>
      </rPr>
      <t>… in real life, a services/consulting company would have much lower margins than a software company to begin with.</t>
    </r>
  </si>
  <si>
    <t>So in reality, the Software Company would look far better in almost every way… as long as it's doing reasonably well.</t>
  </si>
  <si>
    <r>
      <t>Real Numbers:</t>
    </r>
    <r>
      <rPr>
        <sz val="11"/>
        <color theme="1"/>
        <rFont val="Calibri"/>
        <family val="2"/>
        <scheme val="minor"/>
      </rPr>
      <t xml:space="preserve"> Might be more like $300 million of Fixed Costs for the Services Company.</t>
    </r>
  </si>
  <si>
    <t>So yes, it's Operating Leverage is much higher now - but does that mean anything? Not really, since its Op Margin is now</t>
  </si>
  <si>
    <t>4x lower! Doesn't mean much when the margins and business models are so different - best for companies in the same industry.</t>
  </si>
  <si>
    <r>
      <t xml:space="preserve">In this case, </t>
    </r>
    <r>
      <rPr>
        <b/>
        <sz val="11"/>
        <color theme="1"/>
        <rFont val="Calibri"/>
        <family val="2"/>
        <scheme val="minor"/>
      </rPr>
      <t>very little</t>
    </r>
    <r>
      <rPr>
        <sz val="11"/>
        <color theme="1"/>
        <rFont val="Calibri"/>
        <family val="2"/>
        <scheme val="minor"/>
      </rPr>
      <t xml:space="preserve"> because the numbers don't make much sense - they're all over the place.</t>
    </r>
  </si>
  <si>
    <r>
      <t xml:space="preserve">The only </t>
    </r>
    <r>
      <rPr>
        <b/>
        <sz val="11"/>
        <color theme="1"/>
        <rFont val="Calibri"/>
        <family val="2"/>
        <scheme val="minor"/>
      </rPr>
      <t>real</t>
    </r>
    <r>
      <rPr>
        <sz val="11"/>
        <color theme="1"/>
        <rFont val="Calibri"/>
        <family val="2"/>
        <scheme val="minor"/>
      </rPr>
      <t xml:space="preserve"> trend is that operating leverage appears to be falling across the board for the entire</t>
    </r>
  </si>
  <si>
    <t>industry, since it moves to lower and lower numbers for all the companies here by Year 4.</t>
  </si>
  <si>
    <t>We're also limited here because these companies don't exactly spell out fixed vs. variable costs, so</t>
  </si>
  <si>
    <t>we have to calculate Operating Leverage indirectly instead, by looking at the change in Operating Income</t>
  </si>
  <si>
    <t>over the change in Revenue.</t>
  </si>
  <si>
    <r>
      <t>Main Conclusion:</t>
    </r>
    <r>
      <rPr>
        <sz val="11"/>
        <color theme="1"/>
        <rFont val="Calibri"/>
        <family val="2"/>
        <scheme val="minor"/>
      </rPr>
      <t xml:space="preserve"> Some companies are doing better than others at translating top-line growth into</t>
    </r>
  </si>
  <si>
    <t>Operating Income growth, but the overall efficiency in this industry is declining over time.</t>
  </si>
  <si>
    <t>`</t>
  </si>
  <si>
    <t>Billable Hours Sold: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</si>
</sst>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;\(0.0%\)"/>
    <numFmt numFmtId="165" formatCode="0.0\ \x;\(0.0\ \x\)"/>
    <numFmt numFmtId="166" formatCode="#,##0_);\(#,##0\);\-_);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2" fillId="0" borderId="0" xfId="0" applyFont="1" applyAlignment="1">
      <alignment horizontal="left" indent="1"/>
    </xf>
    <xf numFmtId="0" fontId="0" fillId="0" borderId="0" xfId="0" applyFont="1"/>
    <xf numFmtId="0" fontId="1" fillId="0" borderId="0" xfId="0" applyFont="1" applyBorder="1"/>
    <xf numFmtId="42" fontId="4" fillId="0" borderId="0" xfId="0" applyNumberFormat="1" applyFont="1"/>
    <xf numFmtId="41" fontId="4" fillId="0" borderId="0" xfId="0" applyNumberFormat="1" applyFont="1"/>
    <xf numFmtId="42" fontId="1" fillId="0" borderId="2" xfId="0" applyNumberFormat="1" applyFont="1" applyBorder="1"/>
    <xf numFmtId="0" fontId="0" fillId="0" borderId="0" xfId="0" applyAlignment="1">
      <alignment horizontal="left"/>
    </xf>
    <xf numFmtId="164" fontId="3" fillId="0" borderId="0" xfId="0" applyNumberFormat="1" applyFont="1"/>
    <xf numFmtId="0" fontId="5" fillId="4" borderId="1" xfId="0" applyFont="1" applyFill="1" applyBorder="1" applyAlignment="1">
      <alignment horizontal="left"/>
    </xf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165" fontId="6" fillId="0" borderId="0" xfId="0" applyNumberFormat="1" applyFont="1"/>
    <xf numFmtId="166" fontId="4" fillId="3" borderId="3" xfId="0" applyNumberFormat="1" applyFont="1" applyFill="1" applyBorder="1" applyAlignment="1" applyProtection="1">
      <alignment horizontal="center"/>
      <protection locked="0"/>
    </xf>
    <xf numFmtId="44" fontId="4" fillId="3" borderId="3" xfId="0" applyNumberFormat="1" applyFont="1" applyFill="1" applyBorder="1" applyProtection="1">
      <protection locked="0"/>
    </xf>
    <xf numFmtId="42" fontId="4" fillId="3" borderId="3" xfId="0" applyNumberFormat="1" applyFont="1" applyFill="1" applyBorder="1" applyProtection="1">
      <protection locked="0"/>
    </xf>
    <xf numFmtId="42" fontId="1" fillId="0" borderId="0" xfId="0" applyNumberFormat="1" applyFont="1"/>
    <xf numFmtId="41" fontId="0" fillId="0" borderId="0" xfId="0" applyNumberFormat="1"/>
    <xf numFmtId="0" fontId="0" fillId="0" borderId="0" xfId="0" applyAlignment="1">
      <alignment horizontal="left" indent="1"/>
    </xf>
    <xf numFmtId="0" fontId="1" fillId="5" borderId="4" xfId="0" applyFont="1" applyFill="1" applyBorder="1"/>
    <xf numFmtId="0" fontId="0" fillId="5" borderId="5" xfId="0" applyFill="1" applyBorder="1"/>
    <xf numFmtId="165" fontId="6" fillId="5" borderId="6" xfId="0" applyNumberFormat="1" applyFont="1" applyFill="1" applyBorder="1"/>
    <xf numFmtId="43" fontId="0" fillId="0" borderId="0" xfId="0" applyNumberFormat="1"/>
    <xf numFmtId="0" fontId="2" fillId="0" borderId="0" xfId="0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16E4"/>
      <color rgb="FFDA969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J47"/>
  <sheetViews>
    <sheetView showGridLines="0" tabSelected="1" zoomScaleNormal="100" zoomScaleSheetLayoutView="100" workbookViewId="0">
      <selection activeCell="B2" sqref="B2"/>
    </sheetView>
  </sheetViews>
  <sheetFormatPr defaultRowHeight="14.4" x14ac:dyDescent="0.3"/>
  <cols>
    <col min="1" max="2" width="2.77734375" customWidth="1"/>
    <col min="3" max="4" width="13.6640625" customWidth="1"/>
    <col min="5" max="5" width="15.109375" customWidth="1"/>
    <col min="6" max="9" width="13.6640625" customWidth="1"/>
    <col min="10" max="10" width="2.77734375" customWidth="1"/>
  </cols>
  <sheetData>
    <row r="2" spans="2:10" x14ac:dyDescent="0.3">
      <c r="B2" s="1" t="s">
        <v>16</v>
      </c>
    </row>
    <row r="3" spans="2:10" x14ac:dyDescent="0.3">
      <c r="B3" s="7" t="s">
        <v>4</v>
      </c>
    </row>
    <row r="4" spans="2:10" x14ac:dyDescent="0.3">
      <c r="B4" s="7"/>
    </row>
    <row r="5" spans="2:10" x14ac:dyDescent="0.3">
      <c r="B5" s="14" t="s">
        <v>19</v>
      </c>
      <c r="C5" s="17"/>
      <c r="D5" s="17"/>
      <c r="E5" s="18"/>
      <c r="F5" s="18"/>
      <c r="G5" s="18"/>
      <c r="H5" s="18"/>
      <c r="I5" s="18"/>
    </row>
    <row r="7" spans="2:10" x14ac:dyDescent="0.3">
      <c r="C7" t="s">
        <v>17</v>
      </c>
      <c r="E7" s="20">
        <v>10000000</v>
      </c>
      <c r="G7" t="s">
        <v>20</v>
      </c>
      <c r="I7" s="22">
        <v>400000000</v>
      </c>
    </row>
    <row r="8" spans="2:10" x14ac:dyDescent="0.3">
      <c r="C8" t="s">
        <v>18</v>
      </c>
      <c r="E8" s="21">
        <v>100</v>
      </c>
      <c r="G8" t="s">
        <v>21</v>
      </c>
      <c r="I8" s="21">
        <v>20</v>
      </c>
    </row>
    <row r="10" spans="2:10" x14ac:dyDescent="0.3">
      <c r="C10" s="1" t="s">
        <v>22</v>
      </c>
      <c r="E10" s="23">
        <f>+E7*E8</f>
        <v>1000000000</v>
      </c>
      <c r="G10" t="s">
        <v>25</v>
      </c>
      <c r="I10" s="13">
        <f>+E7*(E8-I8)/E10</f>
        <v>0.8</v>
      </c>
    </row>
    <row r="11" spans="2:10" x14ac:dyDescent="0.3">
      <c r="C11" s="25" t="s">
        <v>20</v>
      </c>
      <c r="E11" s="24">
        <f>-I7</f>
        <v>-400000000</v>
      </c>
      <c r="G11" t="s">
        <v>24</v>
      </c>
      <c r="I11" s="13">
        <f>+E13/E10</f>
        <v>0.4</v>
      </c>
    </row>
    <row r="12" spans="2:10" x14ac:dyDescent="0.3">
      <c r="C12" s="25" t="s">
        <v>23</v>
      </c>
      <c r="E12" s="24">
        <f>-E7*I8</f>
        <v>-200000000</v>
      </c>
    </row>
    <row r="13" spans="2:10" x14ac:dyDescent="0.3">
      <c r="C13" s="4" t="s">
        <v>10</v>
      </c>
      <c r="D13" s="5"/>
      <c r="E13" s="11">
        <f>SUM(E10:E12)</f>
        <v>400000000</v>
      </c>
      <c r="G13" s="26" t="s">
        <v>8</v>
      </c>
      <c r="H13" s="27"/>
      <c r="I13" s="28">
        <f>+I10/I11</f>
        <v>2</v>
      </c>
      <c r="J13" t="s">
        <v>50</v>
      </c>
    </row>
    <row r="14" spans="2:10" x14ac:dyDescent="0.3">
      <c r="E14" s="29"/>
    </row>
    <row r="15" spans="2:10" x14ac:dyDescent="0.3">
      <c r="B15" s="14" t="s">
        <v>26</v>
      </c>
      <c r="C15" s="17"/>
      <c r="D15" s="17"/>
      <c r="E15" s="18"/>
      <c r="F15" s="18"/>
      <c r="G15" s="18"/>
      <c r="H15" s="18"/>
      <c r="I15" s="18"/>
    </row>
    <row r="17" spans="2:9" x14ac:dyDescent="0.3">
      <c r="C17" t="s">
        <v>51</v>
      </c>
      <c r="E17" s="20">
        <v>1000000</v>
      </c>
      <c r="G17" t="s">
        <v>20</v>
      </c>
      <c r="I17" s="22">
        <v>10000000</v>
      </c>
    </row>
    <row r="18" spans="2:9" x14ac:dyDescent="0.3">
      <c r="C18" t="s">
        <v>18</v>
      </c>
      <c r="E18" s="21">
        <v>1000</v>
      </c>
      <c r="G18" t="s">
        <v>21</v>
      </c>
      <c r="I18" s="21">
        <v>590</v>
      </c>
    </row>
    <row r="20" spans="2:9" x14ac:dyDescent="0.3">
      <c r="C20" s="1" t="s">
        <v>22</v>
      </c>
      <c r="E20" s="23">
        <f>+E17*E18</f>
        <v>1000000000</v>
      </c>
      <c r="G20" t="s">
        <v>25</v>
      </c>
      <c r="I20" s="13">
        <f>+E17*(E18-I18)/E20</f>
        <v>0.41</v>
      </c>
    </row>
    <row r="21" spans="2:9" x14ac:dyDescent="0.3">
      <c r="C21" s="25" t="s">
        <v>20</v>
      </c>
      <c r="E21" s="24">
        <f>-I17</f>
        <v>-10000000</v>
      </c>
      <c r="G21" t="s">
        <v>24</v>
      </c>
      <c r="I21" s="13">
        <f>+E23/E20</f>
        <v>0.4</v>
      </c>
    </row>
    <row r="22" spans="2:9" x14ac:dyDescent="0.3">
      <c r="C22" s="25" t="s">
        <v>23</v>
      </c>
      <c r="E22" s="24">
        <f>-E17*I18</f>
        <v>-590000000</v>
      </c>
    </row>
    <row r="23" spans="2:9" x14ac:dyDescent="0.3">
      <c r="C23" s="4" t="s">
        <v>10</v>
      </c>
      <c r="D23" s="5"/>
      <c r="E23" s="11">
        <f>SUM(E20:E22)</f>
        <v>400000000</v>
      </c>
      <c r="G23" s="26" t="s">
        <v>8</v>
      </c>
      <c r="H23" s="27"/>
      <c r="I23" s="28">
        <f>+I20/I21</f>
        <v>1.0249999999999999</v>
      </c>
    </row>
    <row r="24" spans="2:9" x14ac:dyDescent="0.3">
      <c r="E24" s="29"/>
    </row>
    <row r="25" spans="2:9" x14ac:dyDescent="0.3">
      <c r="B25" s="16" t="s">
        <v>28</v>
      </c>
      <c r="C25" s="15"/>
      <c r="D25" s="15"/>
      <c r="E25" s="3"/>
      <c r="F25" s="3"/>
      <c r="G25" s="3"/>
      <c r="H25" s="3"/>
      <c r="I25" s="3"/>
    </row>
    <row r="27" spans="2:9" x14ac:dyDescent="0.3">
      <c r="C27" s="1" t="s">
        <v>29</v>
      </c>
      <c r="D27" s="7"/>
      <c r="E27" s="7"/>
      <c r="F27" s="7"/>
      <c r="G27" s="7"/>
      <c r="H27" s="7"/>
    </row>
    <row r="28" spans="2:9" x14ac:dyDescent="0.3">
      <c r="C28" s="7" t="s">
        <v>30</v>
      </c>
      <c r="D28" s="7"/>
      <c r="E28" s="7"/>
      <c r="F28" s="7"/>
      <c r="G28" s="7"/>
      <c r="H28" s="7"/>
    </row>
    <row r="30" spans="2:9" x14ac:dyDescent="0.3">
      <c r="C30" s="1" t="s">
        <v>31</v>
      </c>
    </row>
    <row r="32" spans="2:9" x14ac:dyDescent="0.3">
      <c r="C32" s="30" t="s">
        <v>32</v>
      </c>
    </row>
    <row r="33" spans="3:3" x14ac:dyDescent="0.3">
      <c r="C33" t="s">
        <v>33</v>
      </c>
    </row>
    <row r="35" spans="3:3" x14ac:dyDescent="0.3">
      <c r="C35" t="s">
        <v>34</v>
      </c>
    </row>
    <row r="37" spans="3:3" x14ac:dyDescent="0.3">
      <c r="C37" s="1" t="s">
        <v>35</v>
      </c>
    </row>
    <row r="38" spans="3:3" x14ac:dyDescent="0.3">
      <c r="C38" t="s">
        <v>36</v>
      </c>
    </row>
    <row r="40" spans="3:3" x14ac:dyDescent="0.3">
      <c r="C40" s="1" t="s">
        <v>37</v>
      </c>
    </row>
    <row r="42" spans="3:3" x14ac:dyDescent="0.3">
      <c r="C42" t="s">
        <v>38</v>
      </c>
    </row>
    <row r="44" spans="3:3" x14ac:dyDescent="0.3">
      <c r="C44" s="1" t="s">
        <v>39</v>
      </c>
    </row>
    <row r="46" spans="3:3" x14ac:dyDescent="0.3">
      <c r="C46" t="s">
        <v>40</v>
      </c>
    </row>
    <row r="47" spans="3:3" x14ac:dyDescent="0.3">
      <c r="C47" s="31" t="s">
        <v>41</v>
      </c>
    </row>
  </sheetData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R43"/>
  <sheetViews>
    <sheetView showGridLines="0" zoomScaleNormal="100" workbookViewId="0">
      <selection activeCell="B2" sqref="B2"/>
    </sheetView>
  </sheetViews>
  <sheetFormatPr defaultRowHeight="14.4" x14ac:dyDescent="0.3"/>
  <cols>
    <col min="1" max="2" width="2.77734375" customWidth="1"/>
    <col min="3" max="8" width="13.6640625" customWidth="1"/>
    <col min="9" max="10" width="2.77734375" customWidth="1"/>
    <col min="11" max="16" width="13.6640625" customWidth="1"/>
  </cols>
  <sheetData>
    <row r="2" spans="2:18" x14ac:dyDescent="0.3">
      <c r="B2" s="1" t="s">
        <v>9</v>
      </c>
    </row>
    <row r="3" spans="2:18" x14ac:dyDescent="0.3">
      <c r="B3" s="7" t="s">
        <v>4</v>
      </c>
    </row>
    <row r="4" spans="2:18" x14ac:dyDescent="0.3">
      <c r="B4" s="7"/>
    </row>
    <row r="5" spans="2:18" x14ac:dyDescent="0.3">
      <c r="B5" s="14" t="s">
        <v>11</v>
      </c>
      <c r="C5" s="17"/>
      <c r="D5" s="17"/>
      <c r="E5" s="18" t="s">
        <v>0</v>
      </c>
      <c r="F5" s="18" t="s">
        <v>1</v>
      </c>
      <c r="G5" s="18" t="s">
        <v>2</v>
      </c>
      <c r="H5" s="18" t="s">
        <v>7</v>
      </c>
      <c r="J5" s="16" t="s">
        <v>27</v>
      </c>
      <c r="K5" s="15"/>
      <c r="L5" s="15"/>
      <c r="M5" s="3"/>
      <c r="N5" s="3"/>
      <c r="O5" s="3"/>
      <c r="P5" s="3"/>
    </row>
    <row r="6" spans="2:18" x14ac:dyDescent="0.3">
      <c r="C6" s="12" t="s">
        <v>3</v>
      </c>
      <c r="E6" s="9">
        <v>14807.19</v>
      </c>
      <c r="F6" s="9">
        <v>16022.13</v>
      </c>
      <c r="G6" s="9">
        <v>17504.169999999998</v>
      </c>
      <c r="H6" s="9">
        <v>18909.59</v>
      </c>
    </row>
    <row r="7" spans="2:18" x14ac:dyDescent="0.3">
      <c r="C7" s="6" t="s">
        <v>6</v>
      </c>
      <c r="F7" s="13">
        <f>+F6/E6-1</f>
        <v>8.2050679433437246E-2</v>
      </c>
      <c r="G7" s="13">
        <f>+G6/F6-1</f>
        <v>9.2499561543939457E-2</v>
      </c>
      <c r="H7" s="13">
        <f>+H6/G6-1</f>
        <v>8.029058218698748E-2</v>
      </c>
      <c r="K7" s="7" t="s">
        <v>42</v>
      </c>
      <c r="L7" s="7"/>
      <c r="M7" s="7"/>
      <c r="N7" s="7"/>
      <c r="O7" s="7"/>
      <c r="P7" s="7"/>
      <c r="Q7" s="7"/>
      <c r="R7" s="7"/>
    </row>
    <row r="8" spans="2:18" x14ac:dyDescent="0.3">
      <c r="C8" s="12" t="s">
        <v>10</v>
      </c>
      <c r="E8" s="10">
        <v>1490.8</v>
      </c>
      <c r="F8" s="10">
        <v>1655.28</v>
      </c>
      <c r="G8" s="10">
        <v>1736.18</v>
      </c>
      <c r="H8" s="10">
        <v>1769.09</v>
      </c>
      <c r="K8" s="7"/>
      <c r="L8" s="7"/>
      <c r="M8" s="7"/>
      <c r="N8" s="7"/>
      <c r="O8" s="7"/>
      <c r="P8" s="7"/>
      <c r="Q8" s="7"/>
      <c r="R8" s="7"/>
    </row>
    <row r="9" spans="2:18" x14ac:dyDescent="0.3">
      <c r="C9" s="6" t="s">
        <v>5</v>
      </c>
      <c r="E9" s="13">
        <f>+E8/E6</f>
        <v>0.10068081789995265</v>
      </c>
      <c r="F9" s="13">
        <f t="shared" ref="F9:H9" si="0">+F8/F6</f>
        <v>0.10331210644277634</v>
      </c>
      <c r="G9" s="13">
        <f t="shared" si="0"/>
        <v>9.918665095231595E-2</v>
      </c>
      <c r="H9" s="13">
        <f t="shared" si="0"/>
        <v>9.3555174913892897E-2</v>
      </c>
      <c r="K9" s="7" t="s">
        <v>43</v>
      </c>
      <c r="L9" s="7"/>
      <c r="M9" s="7"/>
      <c r="N9" s="7"/>
      <c r="O9" s="7"/>
      <c r="P9" s="7"/>
      <c r="Q9" s="7"/>
      <c r="R9" s="7"/>
    </row>
    <row r="10" spans="2:18" x14ac:dyDescent="0.3">
      <c r="B10" s="8"/>
      <c r="C10" s="2"/>
      <c r="D10" s="2"/>
      <c r="E10" s="2"/>
      <c r="F10" s="2"/>
      <c r="G10" s="2"/>
      <c r="H10" s="2"/>
      <c r="K10" s="7" t="s">
        <v>44</v>
      </c>
      <c r="L10" s="7"/>
      <c r="M10" s="7"/>
      <c r="N10" s="7"/>
      <c r="O10" s="7"/>
      <c r="P10" s="7"/>
      <c r="Q10" s="7"/>
      <c r="R10" s="7"/>
    </row>
    <row r="11" spans="2:18" x14ac:dyDescent="0.3">
      <c r="B11" s="8"/>
      <c r="C11" s="8" t="s">
        <v>8</v>
      </c>
      <c r="D11" s="2"/>
      <c r="E11" s="2"/>
      <c r="F11" s="19">
        <f>(+F8/E8-1)/(+F6/E6-1)</f>
        <v>1.3446570450109743</v>
      </c>
      <c r="G11" s="19">
        <f t="shared" ref="G11:H11" si="1">(+G8/F8-1)/(+G6/F6-1)</f>
        <v>0.52836906157866259</v>
      </c>
      <c r="H11" s="19">
        <f t="shared" si="1"/>
        <v>0.23608507166222265</v>
      </c>
      <c r="K11" s="7"/>
      <c r="L11" s="7"/>
      <c r="M11" s="7"/>
      <c r="N11" s="7"/>
      <c r="O11" s="7"/>
      <c r="P11" s="7"/>
      <c r="Q11" s="7"/>
      <c r="R11" s="7"/>
    </row>
    <row r="12" spans="2:18" x14ac:dyDescent="0.3">
      <c r="B12" s="8"/>
      <c r="C12" s="2"/>
      <c r="D12" s="2"/>
      <c r="E12" s="2"/>
      <c r="F12" s="2"/>
      <c r="G12" s="2"/>
      <c r="H12" s="2"/>
      <c r="K12" s="7" t="s">
        <v>45</v>
      </c>
      <c r="L12" s="7"/>
      <c r="M12" s="7"/>
      <c r="N12" s="7"/>
      <c r="O12" s="7"/>
      <c r="P12" s="7"/>
      <c r="Q12" s="7"/>
      <c r="R12" s="7"/>
    </row>
    <row r="13" spans="2:18" x14ac:dyDescent="0.3">
      <c r="B13" s="14" t="s">
        <v>12</v>
      </c>
      <c r="C13" s="17"/>
      <c r="D13" s="17"/>
      <c r="E13" s="18" t="s">
        <v>0</v>
      </c>
      <c r="F13" s="18" t="s">
        <v>1</v>
      </c>
      <c r="G13" s="18" t="s">
        <v>2</v>
      </c>
      <c r="H13" s="18" t="s">
        <v>7</v>
      </c>
      <c r="K13" s="7" t="s">
        <v>46</v>
      </c>
      <c r="L13" s="7"/>
      <c r="M13" s="7"/>
      <c r="N13" s="7"/>
      <c r="O13" s="7"/>
      <c r="P13" s="7"/>
      <c r="Q13" s="7"/>
      <c r="R13" s="7"/>
    </row>
    <row r="14" spans="2:18" x14ac:dyDescent="0.3">
      <c r="C14" s="12" t="s">
        <v>3</v>
      </c>
      <c r="E14" s="9">
        <v>8547.83</v>
      </c>
      <c r="F14" s="9">
        <v>9331</v>
      </c>
      <c r="G14" s="9">
        <v>10391.459999999999</v>
      </c>
      <c r="H14" s="9">
        <v>10489.33</v>
      </c>
      <c r="K14" s="7" t="s">
        <v>47</v>
      </c>
      <c r="L14" s="7"/>
      <c r="M14" s="7"/>
      <c r="N14" s="7"/>
      <c r="O14" s="7"/>
      <c r="P14" s="7"/>
      <c r="Q14" s="7"/>
      <c r="R14" s="7"/>
    </row>
    <row r="15" spans="2:18" x14ac:dyDescent="0.3">
      <c r="C15" s="6" t="s">
        <v>6</v>
      </c>
      <c r="F15" s="13">
        <f>+F14/E14-1</f>
        <v>9.162208420148743E-2</v>
      </c>
      <c r="G15" s="13">
        <f>+G14/F14-1</f>
        <v>0.11364912656735604</v>
      </c>
      <c r="H15" s="13">
        <f>+H14/G14-1</f>
        <v>9.4183108052190434E-3</v>
      </c>
      <c r="K15" s="7"/>
      <c r="L15" s="7"/>
      <c r="M15" s="7"/>
      <c r="N15" s="7"/>
      <c r="O15" s="7"/>
      <c r="P15" s="7"/>
      <c r="Q15" s="7"/>
      <c r="R15" s="7"/>
    </row>
    <row r="16" spans="2:18" x14ac:dyDescent="0.3">
      <c r="C16" s="12" t="s">
        <v>10</v>
      </c>
      <c r="E16" s="10">
        <v>622.77</v>
      </c>
      <c r="F16" s="10">
        <v>664.21</v>
      </c>
      <c r="G16" s="10">
        <v>687.96</v>
      </c>
      <c r="H16" s="10">
        <v>421.45</v>
      </c>
      <c r="K16" s="1" t="s">
        <v>48</v>
      </c>
      <c r="L16" s="7"/>
      <c r="M16" s="7"/>
      <c r="N16" s="7"/>
      <c r="O16" s="7"/>
      <c r="P16" s="7"/>
      <c r="Q16" s="7"/>
      <c r="R16" s="7"/>
    </row>
    <row r="17" spans="2:18" x14ac:dyDescent="0.3">
      <c r="C17" s="6" t="s">
        <v>5</v>
      </c>
      <c r="E17" s="13">
        <f>+E16/E14</f>
        <v>7.2857087705300638E-2</v>
      </c>
      <c r="F17" s="13">
        <f t="shared" ref="F17" si="2">+F16/F14</f>
        <v>7.1183152931089913E-2</v>
      </c>
      <c r="G17" s="13">
        <f t="shared" ref="G17" si="3">+G16/G14</f>
        <v>6.6204363968104585E-2</v>
      </c>
      <c r="H17" s="13">
        <f t="shared" ref="H17" si="4">+H16/H14</f>
        <v>4.0178924678697304E-2</v>
      </c>
      <c r="K17" s="7" t="s">
        <v>49</v>
      </c>
      <c r="L17" s="7"/>
      <c r="M17" s="7"/>
      <c r="N17" s="7"/>
      <c r="O17" s="7"/>
      <c r="P17" s="7"/>
      <c r="Q17" s="7"/>
      <c r="R17" s="7"/>
    </row>
    <row r="18" spans="2:18" x14ac:dyDescent="0.3">
      <c r="B18" s="8"/>
      <c r="C18" s="2"/>
      <c r="D18" s="2"/>
      <c r="E18" s="2"/>
      <c r="F18" s="2"/>
      <c r="G18" s="2"/>
      <c r="H18" s="2"/>
      <c r="K18" s="7"/>
      <c r="L18" s="7"/>
      <c r="M18" s="7"/>
      <c r="N18" s="7"/>
      <c r="O18" s="7"/>
      <c r="P18" s="7"/>
      <c r="Q18" s="7"/>
      <c r="R18" s="7"/>
    </row>
    <row r="19" spans="2:18" x14ac:dyDescent="0.3">
      <c r="B19" s="8"/>
      <c r="C19" s="8" t="s">
        <v>8</v>
      </c>
      <c r="D19" s="2"/>
      <c r="E19" s="2"/>
      <c r="F19" s="19">
        <f>(+F16/E16-1)/(+F14/E14-1)</f>
        <v>0.72625961705328246</v>
      </c>
      <c r="G19" s="19">
        <f t="shared" ref="G19:H19" si="5">(+G16/F16-1)/(+G14/F14-1)</f>
        <v>0.31462418369706802</v>
      </c>
      <c r="H19" s="19">
        <f t="shared" si="5"/>
        <v>-41.131760974124134</v>
      </c>
      <c r="K19" s="7"/>
      <c r="L19" s="7"/>
      <c r="M19" s="7"/>
      <c r="N19" s="7"/>
      <c r="O19" s="7"/>
      <c r="P19" s="7"/>
      <c r="Q19" s="7"/>
      <c r="R19" s="7"/>
    </row>
    <row r="20" spans="2:18" x14ac:dyDescent="0.3">
      <c r="B20" s="8"/>
      <c r="C20" s="2"/>
      <c r="D20" s="2"/>
      <c r="E20" s="2"/>
      <c r="F20" s="2"/>
      <c r="G20" s="2"/>
      <c r="H20" s="2"/>
      <c r="K20" s="7"/>
      <c r="L20" s="7"/>
      <c r="M20" s="7"/>
      <c r="N20" s="7"/>
      <c r="O20" s="7"/>
      <c r="P20" s="7"/>
      <c r="Q20" s="7"/>
      <c r="R20" s="7"/>
    </row>
    <row r="21" spans="2:18" x14ac:dyDescent="0.3">
      <c r="B21" s="14" t="s">
        <v>13</v>
      </c>
      <c r="C21" s="17"/>
      <c r="D21" s="17"/>
      <c r="E21" s="18" t="s">
        <v>0</v>
      </c>
      <c r="F21" s="18" t="s">
        <v>1</v>
      </c>
      <c r="G21" s="18" t="s">
        <v>2</v>
      </c>
      <c r="H21" s="18" t="s">
        <v>7</v>
      </c>
      <c r="K21" s="7"/>
      <c r="L21" s="7"/>
      <c r="M21" s="7"/>
      <c r="N21" s="7"/>
      <c r="O21" s="7"/>
      <c r="P21" s="7"/>
      <c r="Q21" s="7"/>
      <c r="R21" s="7"/>
    </row>
    <row r="22" spans="2:18" x14ac:dyDescent="0.3">
      <c r="C22" s="12" t="s">
        <v>3</v>
      </c>
      <c r="E22" s="9">
        <v>12863</v>
      </c>
      <c r="F22" s="9">
        <v>13135</v>
      </c>
      <c r="G22" s="9">
        <v>12777</v>
      </c>
      <c r="H22" s="9">
        <v>12758</v>
      </c>
      <c r="K22" s="7"/>
      <c r="L22" s="7"/>
      <c r="M22" s="7"/>
      <c r="N22" s="7"/>
      <c r="O22" s="7"/>
      <c r="P22" s="7"/>
      <c r="Q22" s="7"/>
      <c r="R22" s="7"/>
    </row>
    <row r="23" spans="2:18" x14ac:dyDescent="0.3">
      <c r="C23" s="6" t="s">
        <v>6</v>
      </c>
      <c r="F23" s="13">
        <f>+F22/E22-1</f>
        <v>2.1145922413122964E-2</v>
      </c>
      <c r="G23" s="13">
        <f>+G22/F22-1</f>
        <v>-2.7255424438523024E-2</v>
      </c>
      <c r="H23" s="13">
        <f>+H22/G22-1</f>
        <v>-1.4870470376457945E-3</v>
      </c>
      <c r="K23" s="7"/>
      <c r="L23" s="7"/>
      <c r="M23" s="7"/>
      <c r="N23" s="7"/>
      <c r="O23" s="7"/>
      <c r="P23" s="7"/>
      <c r="Q23" s="7"/>
      <c r="R23" s="7"/>
    </row>
    <row r="24" spans="2:18" x14ac:dyDescent="0.3">
      <c r="C24" s="12" t="s">
        <v>10</v>
      </c>
      <c r="E24" s="10">
        <v>322</v>
      </c>
      <c r="F24" s="10">
        <v>313</v>
      </c>
      <c r="G24" s="10">
        <v>238</v>
      </c>
      <c r="H24" s="10">
        <v>328</v>
      </c>
      <c r="K24" s="7"/>
      <c r="L24" s="7"/>
      <c r="M24" s="7"/>
      <c r="N24" s="7"/>
      <c r="O24" s="7"/>
      <c r="P24" s="7"/>
      <c r="Q24" s="7"/>
      <c r="R24" s="7"/>
    </row>
    <row r="25" spans="2:18" x14ac:dyDescent="0.3">
      <c r="C25" s="6" t="s">
        <v>5</v>
      </c>
      <c r="E25" s="13">
        <f>+E24/E22</f>
        <v>2.5033040503770504E-2</v>
      </c>
      <c r="F25" s="13">
        <f t="shared" ref="F25" si="6">+F24/F22</f>
        <v>2.3829463266082984E-2</v>
      </c>
      <c r="G25" s="13">
        <f t="shared" ref="G25" si="7">+G24/G22</f>
        <v>1.8627220787352274E-2</v>
      </c>
      <c r="H25" s="13">
        <f t="shared" ref="H25" si="8">+H24/H22</f>
        <v>2.570935883367299E-2</v>
      </c>
      <c r="K25" s="7"/>
      <c r="L25" s="7"/>
      <c r="M25" s="7"/>
      <c r="N25" s="7"/>
      <c r="O25" s="7"/>
      <c r="P25" s="7"/>
      <c r="Q25" s="7"/>
      <c r="R25" s="7"/>
    </row>
    <row r="26" spans="2:18" x14ac:dyDescent="0.3">
      <c r="B26" s="8"/>
      <c r="C26" s="2"/>
      <c r="D26" s="2"/>
      <c r="E26" s="2"/>
      <c r="F26" s="2"/>
      <c r="G26" s="2"/>
      <c r="H26" s="2"/>
      <c r="K26" s="7"/>
      <c r="L26" s="7"/>
      <c r="M26" s="7"/>
      <c r="N26" s="7"/>
      <c r="O26" s="7"/>
      <c r="P26" s="7"/>
      <c r="Q26" s="7"/>
      <c r="R26" s="7"/>
    </row>
    <row r="27" spans="2:18" x14ac:dyDescent="0.3">
      <c r="B27" s="8"/>
      <c r="C27" s="8" t="s">
        <v>8</v>
      </c>
      <c r="D27" s="2"/>
      <c r="E27" s="2"/>
      <c r="F27" s="19">
        <f>(+F24/E24-1)/(+F22/E22-1)</f>
        <v>-1.3217825173547646</v>
      </c>
      <c r="G27" s="19">
        <f t="shared" ref="G27:H27" si="9">(+G24/F24-1)/(+G22/F22-1)</f>
        <v>8.7915201599228965</v>
      </c>
      <c r="H27" s="19">
        <f t="shared" si="9"/>
        <v>-254.29677134011075</v>
      </c>
      <c r="K27" s="7"/>
      <c r="L27" s="7"/>
      <c r="M27" s="7"/>
      <c r="N27" s="7"/>
      <c r="O27" s="7"/>
      <c r="P27" s="7"/>
      <c r="Q27" s="7"/>
      <c r="R27" s="7"/>
    </row>
    <row r="28" spans="2:18" x14ac:dyDescent="0.3">
      <c r="K28" s="7"/>
      <c r="L28" s="7"/>
      <c r="M28" s="7"/>
      <c r="N28" s="7"/>
      <c r="O28" s="7"/>
      <c r="P28" s="7"/>
      <c r="Q28" s="7"/>
      <c r="R28" s="7"/>
    </row>
    <row r="29" spans="2:18" x14ac:dyDescent="0.3">
      <c r="B29" s="14" t="s">
        <v>14</v>
      </c>
      <c r="C29" s="17"/>
      <c r="D29" s="17"/>
      <c r="E29" s="18" t="s">
        <v>0</v>
      </c>
      <c r="F29" s="18" t="s">
        <v>1</v>
      </c>
      <c r="G29" s="18" t="s">
        <v>2</v>
      </c>
      <c r="H29" s="18" t="s">
        <v>7</v>
      </c>
    </row>
    <row r="30" spans="2:18" x14ac:dyDescent="0.3">
      <c r="C30" s="12" t="s">
        <v>3</v>
      </c>
      <c r="E30" s="9">
        <v>69865</v>
      </c>
      <c r="F30" s="9">
        <v>73301</v>
      </c>
      <c r="G30" s="9">
        <v>71279</v>
      </c>
      <c r="H30" s="9">
        <v>72618</v>
      </c>
    </row>
    <row r="31" spans="2:18" x14ac:dyDescent="0.3">
      <c r="C31" s="6" t="s">
        <v>6</v>
      </c>
      <c r="F31" s="13">
        <f>+F30/E30-1</f>
        <v>4.9180562513418735E-2</v>
      </c>
      <c r="G31" s="13">
        <f>+G30/F30-1</f>
        <v>-2.7584889701368298E-2</v>
      </c>
      <c r="H31" s="13">
        <f>+H30/G30-1</f>
        <v>1.8785336494619775E-2</v>
      </c>
    </row>
    <row r="32" spans="2:18" x14ac:dyDescent="0.3">
      <c r="C32" s="12" t="s">
        <v>10</v>
      </c>
      <c r="E32" s="10">
        <v>5322</v>
      </c>
      <c r="F32" s="10">
        <v>5740</v>
      </c>
      <c r="G32" s="10">
        <v>5170</v>
      </c>
      <c r="H32" s="10">
        <v>4535</v>
      </c>
    </row>
    <row r="33" spans="2:8" x14ac:dyDescent="0.3">
      <c r="C33" s="6" t="s">
        <v>5</v>
      </c>
      <c r="E33" s="13">
        <f>+E32/E30</f>
        <v>7.6175481285336008E-2</v>
      </c>
      <c r="F33" s="13">
        <f t="shared" ref="F33" si="10">+F32/F30</f>
        <v>7.8307253652746892E-2</v>
      </c>
      <c r="G33" s="13">
        <f t="shared" ref="G33" si="11">+G32/G30</f>
        <v>7.2531881760406286E-2</v>
      </c>
      <c r="H33" s="13">
        <f t="shared" ref="H33" si="12">+H32/H30</f>
        <v>6.2450081247073727E-2</v>
      </c>
    </row>
    <row r="34" spans="2:8" x14ac:dyDescent="0.3">
      <c r="B34" s="8"/>
      <c r="C34" s="2"/>
      <c r="D34" s="2"/>
      <c r="E34" s="2"/>
      <c r="F34" s="2"/>
      <c r="G34" s="2"/>
      <c r="H34" s="2"/>
    </row>
    <row r="35" spans="2:8" x14ac:dyDescent="0.3">
      <c r="B35" s="8"/>
      <c r="C35" s="8" t="s">
        <v>8</v>
      </c>
      <c r="D35" s="2"/>
      <c r="E35" s="2"/>
      <c r="F35" s="19">
        <f>(+F32/E32-1)/(+F30/E30-1)</f>
        <v>1.5970110451531407</v>
      </c>
      <c r="G35" s="19">
        <f t="shared" ref="G35:H35" si="13">(+G32/F32-1)/(+G30/F30-1)</f>
        <v>3.5999105656592838</v>
      </c>
      <c r="H35" s="19">
        <f t="shared" si="13"/>
        <v>-6.5382903607443854</v>
      </c>
    </row>
    <row r="37" spans="2:8" x14ac:dyDescent="0.3">
      <c r="B37" s="14" t="s">
        <v>15</v>
      </c>
      <c r="C37" s="17"/>
      <c r="D37" s="17"/>
      <c r="E37" s="18" t="s">
        <v>0</v>
      </c>
      <c r="F37" s="18" t="s">
        <v>1</v>
      </c>
      <c r="G37" s="18" t="s">
        <v>2</v>
      </c>
      <c r="H37" s="18" t="s">
        <v>7</v>
      </c>
    </row>
    <row r="38" spans="2:8" x14ac:dyDescent="0.3">
      <c r="C38" s="12" t="s">
        <v>3</v>
      </c>
      <c r="E38" s="9">
        <v>88915</v>
      </c>
      <c r="F38" s="9">
        <v>99137</v>
      </c>
      <c r="G38" s="9">
        <v>105156</v>
      </c>
      <c r="H38" s="9">
        <v>112640</v>
      </c>
    </row>
    <row r="39" spans="2:8" x14ac:dyDescent="0.3">
      <c r="C39" s="6" t="s">
        <v>6</v>
      </c>
      <c r="F39" s="13">
        <f>+F38/E38-1</f>
        <v>0.1149637294044874</v>
      </c>
      <c r="G39" s="13">
        <f>+G38/F38-1</f>
        <v>6.0713961487638413E-2</v>
      </c>
      <c r="H39" s="13">
        <f>+H38/G38-1</f>
        <v>7.117045151964696E-2</v>
      </c>
    </row>
    <row r="40" spans="2:8" x14ac:dyDescent="0.3">
      <c r="C40" s="12" t="s">
        <v>10</v>
      </c>
      <c r="E40" s="10">
        <v>2439</v>
      </c>
      <c r="F40" s="10">
        <v>2759</v>
      </c>
      <c r="G40" s="10">
        <v>3053</v>
      </c>
      <c r="H40" s="10">
        <v>3220</v>
      </c>
    </row>
    <row r="41" spans="2:8" x14ac:dyDescent="0.3">
      <c r="C41" s="6" t="s">
        <v>5</v>
      </c>
      <c r="E41" s="13">
        <f>+E40/E38</f>
        <v>2.7430692234156218E-2</v>
      </c>
      <c r="F41" s="13">
        <f t="shared" ref="F41" si="14">+F40/F38</f>
        <v>2.7830174405116152E-2</v>
      </c>
      <c r="G41" s="13">
        <f t="shared" ref="G41" si="15">+G40/G38</f>
        <v>2.9033055650652364E-2</v>
      </c>
      <c r="H41" s="13">
        <f t="shared" ref="H41" si="16">+H40/H38</f>
        <v>2.8586647727272728E-2</v>
      </c>
    </row>
    <row r="42" spans="2:8" x14ac:dyDescent="0.3">
      <c r="B42" s="8"/>
      <c r="C42" s="2"/>
      <c r="D42" s="2"/>
      <c r="E42" s="2"/>
      <c r="F42" s="2"/>
      <c r="G42" s="2"/>
      <c r="H42" s="2"/>
    </row>
    <row r="43" spans="2:8" x14ac:dyDescent="0.3">
      <c r="B43" s="8"/>
      <c r="C43" s="8" t="s">
        <v>8</v>
      </c>
      <c r="D43" s="2"/>
      <c r="E43" s="2"/>
      <c r="F43" s="19">
        <f>(+F40/E40-1)/(+F38/E38-1)</f>
        <v>1.1412409173984133</v>
      </c>
      <c r="G43" s="19">
        <f t="shared" ref="G43:H43" si="17">(+G40/F40-1)/(+G38/F38-1)</f>
        <v>1.7551209860330512</v>
      </c>
      <c r="H43" s="19">
        <f t="shared" si="17"/>
        <v>0.7685815338252785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Op-Leverage-Simple</vt:lpstr>
      <vt:lpstr>Operating-Leverage</vt:lpstr>
      <vt:lpstr>'Operating-Leverage'!Print_Area</vt:lpstr>
      <vt:lpstr>'Op-Leverage-Simple'!Print_Area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BIWS</cp:lastModifiedBy>
  <cp:lastPrinted>2014-05-10T21:28:04Z</cp:lastPrinted>
  <dcterms:created xsi:type="dcterms:W3CDTF">2014-03-23T05:39:11Z</dcterms:created>
  <dcterms:modified xsi:type="dcterms:W3CDTF">2015-07-11T10:47:14Z</dcterms:modified>
</cp:coreProperties>
</file>