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showInkAnnotation="0"/>
  <mc:AlternateContent xmlns:mc="http://schemas.openxmlformats.org/markup-compatibility/2006">
    <mc:Choice Requires="x15">
      <x15ac:absPath xmlns:x15ac="http://schemas.microsoft.com/office/spreadsheetml/2010/11/ac" url="D:\Dropbox (BIWS)\BIWS-All-Courses\100-Bonus-Case-Studies\108-Merger-Models\108-14-How-to-Calculate-Goodwill\"/>
    </mc:Choice>
  </mc:AlternateContent>
  <xr:revisionPtr revIDLastSave="0" documentId="13_ncr:1_{DE0BFDE5-5163-48BE-8EDB-1C5BB44C85F3}" xr6:coauthVersionLast="40" xr6:coauthVersionMax="40" xr10:uidLastSave="{00000000-0000-0000-0000-000000000000}"/>
  <bookViews>
    <workbookView xWindow="0" yWindow="0" windowWidth="23040" windowHeight="10665" xr2:uid="{00000000-000D-0000-FFFF-FFFF00000000}"/>
  </bookViews>
  <sheets>
    <sheet name="Goodwill" sheetId="1" r:id="rId1"/>
  </sheets>
  <definedNames>
    <definedName name="_xlnm.Print_Area" localSheetId="0">Goodwill!$A$1:$U$51</definedName>
  </definedNames>
  <calcPr calcId="181029" iterate="1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P18" i="1"/>
  <c r="P16" i="1"/>
  <c r="G49" i="1"/>
  <c r="G50" i="1" s="1"/>
  <c r="P17" i="1" s="1"/>
  <c r="G48" i="1"/>
  <c r="G47" i="1"/>
  <c r="N50" i="1"/>
  <c r="N48" i="1"/>
  <c r="N46" i="1"/>
  <c r="N43" i="1"/>
  <c r="G45" i="1"/>
  <c r="G44" i="1"/>
  <c r="G43" i="1"/>
  <c r="G42" i="1"/>
  <c r="P33" i="1"/>
  <c r="P11" i="1"/>
  <c r="T30" i="1" l="1"/>
  <c r="N30" i="1"/>
  <c r="F31" i="1"/>
  <c r="M31" i="1"/>
  <c r="J30" i="1"/>
  <c r="N33" i="1" l="1"/>
  <c r="N29" i="1"/>
  <c r="N31" i="1" s="1"/>
  <c r="N25" i="1"/>
  <c r="N26" i="1" s="1"/>
  <c r="N35" i="1" s="1"/>
  <c r="N18" i="1"/>
  <c r="T18" i="1" s="1"/>
  <c r="N17" i="1"/>
  <c r="T17" i="1" s="1"/>
  <c r="N16" i="1"/>
  <c r="N12" i="1"/>
  <c r="T12" i="1" s="1"/>
  <c r="N11" i="1"/>
  <c r="N13" i="1" s="1"/>
  <c r="M26" i="1"/>
  <c r="M35" i="1" s="1"/>
  <c r="J35" i="1"/>
  <c r="J33" i="1"/>
  <c r="J31" i="1"/>
  <c r="J29" i="1"/>
  <c r="J28" i="1"/>
  <c r="J26" i="1"/>
  <c r="J25" i="1"/>
  <c r="J24" i="1"/>
  <c r="M19" i="1"/>
  <c r="M13" i="1"/>
  <c r="M21" i="1" s="1"/>
  <c r="M37" i="1" s="1"/>
  <c r="J18" i="1"/>
  <c r="J17" i="1"/>
  <c r="F19" i="1"/>
  <c r="J21" i="1"/>
  <c r="J19" i="1"/>
  <c r="J16" i="1"/>
  <c r="J15" i="1"/>
  <c r="J13" i="1"/>
  <c r="J12" i="1"/>
  <c r="J11" i="1"/>
  <c r="J10" i="1"/>
  <c r="F13" i="1"/>
  <c r="T33" i="1" l="1"/>
  <c r="N19" i="1"/>
  <c r="N21" i="1" s="1"/>
  <c r="N37" i="1" s="1"/>
  <c r="T25" i="1"/>
  <c r="T26" i="1" s="1"/>
  <c r="T29" i="1"/>
  <c r="T31" i="1" s="1"/>
  <c r="T16" i="1"/>
  <c r="T19" i="1" s="1"/>
  <c r="T11" i="1"/>
  <c r="T13" i="1" s="1"/>
  <c r="T21" i="1" l="1"/>
  <c r="T35" i="1"/>
  <c r="T37" i="1" l="1"/>
  <c r="F26" i="1" l="1"/>
  <c r="F35" i="1" l="1"/>
  <c r="F21" i="1"/>
  <c r="F37" i="1" l="1"/>
</calcChain>
</file>

<file path=xl/sharedStrings.xml><?xml version="1.0" encoding="utf-8"?>
<sst xmlns="http://schemas.openxmlformats.org/spreadsheetml/2006/main" count="55" uniqueCount="51">
  <si>
    <t>Cash:</t>
  </si>
  <si>
    <t>Debt:</t>
  </si>
  <si>
    <t>Total Assets:</t>
  </si>
  <si>
    <t>Total Liabilities &amp; Equity:</t>
  </si>
  <si>
    <t>($ in Thousands)</t>
  </si>
  <si>
    <t>Accounts Receivable:</t>
  </si>
  <si>
    <t>Equity:</t>
  </si>
  <si>
    <t>Assets:</t>
  </si>
  <si>
    <t>Liabilities &amp; Equity:</t>
  </si>
  <si>
    <t>Accounts Payable:</t>
  </si>
  <si>
    <t>Current Assets:</t>
  </si>
  <si>
    <t>Long-Term Assets:</t>
  </si>
  <si>
    <t>Total Current Assets:</t>
  </si>
  <si>
    <t>Property, Plant &amp; Equipment:</t>
  </si>
  <si>
    <t>Total Long-Term Assets:</t>
  </si>
  <si>
    <t>Current Liabilities:</t>
  </si>
  <si>
    <t>Total Current Liabilities:</t>
  </si>
  <si>
    <t>Long-Term Liabilities:</t>
  </si>
  <si>
    <t>Total Long-Term Liabilities:</t>
  </si>
  <si>
    <t>Deferred Tax Liability:</t>
  </si>
  <si>
    <t>Transaction Adjustments:</t>
  </si>
  <si>
    <t>Combined:</t>
  </si>
  <si>
    <t>&lt;--- The cash we offer.</t>
  </si>
  <si>
    <t>BALANCE CHECK:</t>
  </si>
  <si>
    <t>&lt;--- Gets wiped out!</t>
  </si>
  <si>
    <t>Other Intangible Assets:</t>
  </si>
  <si>
    <t>Goodwill:</t>
  </si>
  <si>
    <t>Balance Sheet of Target Company:</t>
  </si>
  <si>
    <t>Target:</t>
  </si>
  <si>
    <t>Pre-Transaction Balance Sheets:</t>
  </si>
  <si>
    <t>Equity Purchase Price for Target:</t>
  </si>
  <si>
    <t>BIWS - How to Calculate Goodwill Tutorial</t>
  </si>
  <si>
    <t>Acquirer:</t>
  </si>
  <si>
    <t>Purchase Price Allocation &amp; Goodwill:</t>
  </si>
  <si>
    <t>Goodwill Calculation:</t>
  </si>
  <si>
    <t>Fixed Asset Write-Up:</t>
  </si>
  <si>
    <t>Equity Purchase Price:</t>
  </si>
  <si>
    <t>PP&amp;E Write-Up %:</t>
  </si>
  <si>
    <t>PP&amp;E Write-Up Amount:</t>
  </si>
  <si>
    <t>(+) Write-Off of Existing Goodwill:</t>
  </si>
  <si>
    <t>Total Allocable Purchase Premium:</t>
  </si>
  <si>
    <t>Intangible Asset Write-Up:</t>
  </si>
  <si>
    <t>(-) Write-Up of PP&amp;E:</t>
  </si>
  <si>
    <t>Purchase Price to Allocate:</t>
  </si>
  <si>
    <t>(-) Write-Up of Intangibles:</t>
  </si>
  <si>
    <t>(+) New Deferred Tax Liability:</t>
  </si>
  <si>
    <t>Total Goodwill Created:</t>
  </si>
  <si>
    <t>New Deferred Tax Liability:</t>
  </si>
  <si>
    <t>(-) Seller Common Shareholders' Equity:</t>
  </si>
  <si>
    <t>% Allocated to Other Intangible Assets:</t>
  </si>
  <si>
    <t>Buyer's Tax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</si>
</sst>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164" formatCode="0.0%;\(0.0%\)"/>
    <numFmt numFmtId="165" formatCode="&quot;$&quot;#,##0_);\(&quot;$&quot;#,##0\);&quot;OK!&quot;;&quot;ERROR&quot;"/>
    <numFmt numFmtId="166" formatCode="_(&quot;$&quot;* #,##0_);_(&quot;$&quot;* \(#,##0\);_(&quot;$&quot;* &quot;-&quot;?_);_(@_)"/>
    <numFmt numFmtId="167" formatCode="_(* #,##0.0_);_(* \(#,##0.0\);_(* &quot;-&quot;?_);_(@_)"/>
    <numFmt numFmtId="168" formatCode="_(* #,##0_);_(* \(#,##0\);_(* &quot;-&quot;?_);_(@_)"/>
    <numFmt numFmtId="169" formatCode="0%;\(0%\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16E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16E4"/>
      <name val="Calibri"/>
      <family val="2"/>
      <scheme val="minor"/>
    </font>
    <font>
      <sz val="10"/>
      <name val="Arial"/>
      <family val="2"/>
    </font>
    <font>
      <sz val="12"/>
      <color rgb="FF0000FF"/>
      <name val="Calibri"/>
      <family val="2"/>
    </font>
    <font>
      <sz val="12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</patternFill>
    </fill>
    <fill>
      <patternFill patternType="solid">
        <fgColor rgb="FF1F4E7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4" borderId="3" applyNumberFormat="0" applyFont="0" applyAlignment="0" applyProtection="0"/>
    <xf numFmtId="0" fontId="13" fillId="0" borderId="0"/>
  </cellStyleXfs>
  <cellXfs count="71">
    <xf numFmtId="0" fontId="0" fillId="0" borderId="0" xfId="0"/>
    <xf numFmtId="166" fontId="4" fillId="3" borderId="3" xfId="1" applyNumberFormat="1" applyFont="1" applyFill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3" fillId="0" borderId="0" xfId="0" applyFont="1"/>
    <xf numFmtId="0" fontId="6" fillId="5" borderId="1" xfId="0" applyFont="1" applyFill="1" applyBorder="1"/>
    <xf numFmtId="0" fontId="7" fillId="5" borderId="1" xfId="0" applyFont="1" applyFill="1" applyBorder="1"/>
    <xf numFmtId="0" fontId="1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3" fillId="2" borderId="4" xfId="0" applyFont="1" applyFill="1" applyBorder="1"/>
    <xf numFmtId="0" fontId="1" fillId="2" borderId="4" xfId="0" applyFont="1" applyFill="1" applyBorder="1"/>
    <xf numFmtId="0" fontId="8" fillId="2" borderId="4" xfId="0" applyFont="1" applyFill="1" applyBorder="1" applyAlignment="1">
      <alignment horizontal="center"/>
    </xf>
    <xf numFmtId="42" fontId="1" fillId="0" borderId="0" xfId="0" applyNumberFormat="1" applyFont="1"/>
    <xf numFmtId="42" fontId="9" fillId="0" borderId="0" xfId="0" applyNumberFormat="1" applyFont="1"/>
    <xf numFmtId="42" fontId="3" fillId="0" borderId="0" xfId="0" applyNumberFormat="1" applyFont="1"/>
    <xf numFmtId="0" fontId="1" fillId="0" borderId="0" xfId="0" applyFont="1" applyAlignment="1">
      <alignment horizontal="left" indent="1"/>
    </xf>
    <xf numFmtId="42" fontId="10" fillId="0" borderId="0" xfId="0" applyNumberFormat="1" applyFont="1"/>
    <xf numFmtId="41" fontId="9" fillId="0" borderId="0" xfId="0" applyNumberFormat="1" applyFont="1"/>
    <xf numFmtId="0" fontId="1" fillId="0" borderId="1" xfId="0" applyFont="1" applyBorder="1" applyAlignment="1">
      <alignment horizontal="left" indent="1"/>
    </xf>
    <xf numFmtId="0" fontId="1" fillId="0" borderId="1" xfId="0" applyFont="1" applyBorder="1"/>
    <xf numFmtId="41" fontId="10" fillId="0" borderId="0" xfId="0" applyNumberFormat="1" applyFont="1"/>
    <xf numFmtId="0" fontId="3" fillId="0" borderId="2" xfId="0" applyFont="1" applyBorder="1"/>
    <xf numFmtId="0" fontId="1" fillId="0" borderId="2" xfId="0" applyFont="1" applyBorder="1"/>
    <xf numFmtId="41" fontId="3" fillId="0" borderId="2" xfId="0" applyNumberFormat="1" applyFont="1" applyBorder="1"/>
    <xf numFmtId="0" fontId="3" fillId="0" borderId="0" xfId="0" applyFont="1" applyBorder="1"/>
    <xf numFmtId="0" fontId="1" fillId="0" borderId="0" xfId="0" applyFont="1" applyBorder="1"/>
    <xf numFmtId="41" fontId="11" fillId="0" borderId="2" xfId="0" applyNumberFormat="1" applyFont="1" applyBorder="1"/>
    <xf numFmtId="0" fontId="10" fillId="0" borderId="0" xfId="0" applyFont="1"/>
    <xf numFmtId="41" fontId="3" fillId="0" borderId="0" xfId="0" applyNumberFormat="1" applyFont="1"/>
    <xf numFmtId="0" fontId="1" fillId="0" borderId="0" xfId="0" applyFont="1" applyBorder="1" applyAlignment="1">
      <alignment horizontal="left" indent="1"/>
    </xf>
    <xf numFmtId="41" fontId="9" fillId="0" borderId="0" xfId="0" applyNumberFormat="1" applyFont="1" applyBorder="1"/>
    <xf numFmtId="41" fontId="10" fillId="0" borderId="0" xfId="0" applyNumberFormat="1" applyFont="1" applyBorder="1"/>
    <xf numFmtId="41" fontId="3" fillId="0" borderId="0" xfId="0" applyNumberFormat="1" applyFont="1" applyBorder="1"/>
    <xf numFmtId="41" fontId="9" fillId="0" borderId="1" xfId="0" applyNumberFormat="1" applyFont="1" applyBorder="1"/>
    <xf numFmtId="41" fontId="10" fillId="0" borderId="1" xfId="0" applyNumberFormat="1" applyFont="1" applyBorder="1"/>
    <xf numFmtId="41" fontId="3" fillId="0" borderId="1" xfId="0" applyNumberFormat="1" applyFont="1" applyBorder="1"/>
    <xf numFmtId="41" fontId="11" fillId="0" borderId="0" xfId="0" applyNumberFormat="1" applyFont="1" applyBorder="1"/>
    <xf numFmtId="0" fontId="3" fillId="0" borderId="0" xfId="0" applyFont="1" applyBorder="1" applyAlignment="1">
      <alignment horizontal="left"/>
    </xf>
    <xf numFmtId="42" fontId="11" fillId="0" borderId="0" xfId="0" applyNumberFormat="1" applyFont="1" applyBorder="1"/>
    <xf numFmtId="0" fontId="11" fillId="2" borderId="4" xfId="0" applyFont="1" applyFill="1" applyBorder="1" applyAlignment="1">
      <alignment horizontal="center"/>
    </xf>
    <xf numFmtId="42" fontId="9" fillId="0" borderId="1" xfId="0" applyNumberFormat="1" applyFont="1" applyBorder="1"/>
    <xf numFmtId="42" fontId="10" fillId="0" borderId="1" xfId="0" applyNumberFormat="1" applyFont="1" applyBorder="1"/>
    <xf numFmtId="0" fontId="3" fillId="0" borderId="2" xfId="0" applyFont="1" applyBorder="1" applyAlignment="1">
      <alignment horizontal="left"/>
    </xf>
    <xf numFmtId="42" fontId="3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41" fontId="12" fillId="0" borderId="0" xfId="0" applyNumberFormat="1" applyFont="1"/>
    <xf numFmtId="41" fontId="11" fillId="0" borderId="0" xfId="0" applyNumberFormat="1" applyFont="1"/>
    <xf numFmtId="165" fontId="3" fillId="0" borderId="0" xfId="0" applyNumberFormat="1" applyFont="1"/>
    <xf numFmtId="0" fontId="1" fillId="0" borderId="0" xfId="0" applyFont="1" applyFill="1" applyBorder="1" applyAlignment="1">
      <alignment horizontal="left" indent="1"/>
    </xf>
    <xf numFmtId="165" fontId="3" fillId="0" borderId="0" xfId="0" applyNumberFormat="1" applyFont="1" applyAlignment="1">
      <alignment horizontal="center"/>
    </xf>
    <xf numFmtId="0" fontId="3" fillId="2" borderId="1" xfId="0" applyFont="1" applyFill="1" applyBorder="1"/>
    <xf numFmtId="0" fontId="1" fillId="2" borderId="1" xfId="0" applyFont="1" applyFill="1" applyBorder="1"/>
    <xf numFmtId="0" fontId="1" fillId="0" borderId="0" xfId="0" applyFont="1" applyFill="1" applyBorder="1"/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41" fontId="15" fillId="0" borderId="0" xfId="0" applyNumberFormat="1" applyFont="1" applyBorder="1"/>
    <xf numFmtId="167" fontId="1" fillId="0" borderId="0" xfId="0" applyNumberFormat="1" applyFont="1" applyFill="1" applyBorder="1"/>
    <xf numFmtId="0" fontId="1" fillId="0" borderId="0" xfId="0" applyFont="1" applyFill="1"/>
    <xf numFmtId="42" fontId="10" fillId="0" borderId="0" xfId="2" applyNumberFormat="1" applyFont="1" applyFill="1" applyBorder="1"/>
    <xf numFmtId="164" fontId="14" fillId="3" borderId="3" xfId="1" applyNumberFormat="1" applyFont="1" applyFill="1" applyBorder="1" applyAlignment="1">
      <alignment horizontal="center"/>
    </xf>
    <xf numFmtId="166" fontId="11" fillId="0" borderId="0" xfId="2" applyNumberFormat="1" applyFont="1" applyFill="1" applyBorder="1"/>
    <xf numFmtId="168" fontId="10" fillId="0" borderId="0" xfId="2" applyNumberFormat="1" applyFont="1" applyFill="1" applyBorder="1"/>
    <xf numFmtId="168" fontId="11" fillId="0" borderId="2" xfId="2" applyNumberFormat="1" applyFont="1" applyFill="1" applyBorder="1"/>
    <xf numFmtId="166" fontId="10" fillId="0" borderId="0" xfId="2" applyNumberFormat="1" applyFont="1" applyFill="1" applyBorder="1"/>
    <xf numFmtId="0" fontId="14" fillId="0" borderId="0" xfId="1" applyNumberFormat="1" applyFont="1" applyFill="1" applyBorder="1" applyAlignment="1">
      <alignment horizontal="center"/>
    </xf>
    <xf numFmtId="166" fontId="10" fillId="0" borderId="0" xfId="2" applyNumberFormat="1" applyFont="1" applyBorder="1"/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169" fontId="14" fillId="3" borderId="3" xfId="1" applyNumberFormat="1" applyFont="1" applyFill="1" applyBorder="1" applyAlignment="1">
      <alignment horizontal="center"/>
    </xf>
    <xf numFmtId="166" fontId="11" fillId="0" borderId="2" xfId="2" applyNumberFormat="1" applyFont="1" applyFill="1" applyBorder="1"/>
  </cellXfs>
  <cellStyles count="3">
    <cellStyle name="Normal" xfId="0" builtinId="0"/>
    <cellStyle name="Normal 2" xfId="2" xr:uid="{7257B08C-26B6-4E6C-B184-C3BE63675B22}"/>
    <cellStyle name="Note" xfId="1" builtinId="10"/>
  </cellStyles>
  <dxfs count="0"/>
  <tableStyles count="0" defaultTableStyle="TableStyleMedium2" defaultPivotStyle="PivotStyleLight16"/>
  <colors>
    <mruColors>
      <color rgb="FF0016E4"/>
      <color rgb="FF1F4E78"/>
      <color rgb="FFDA969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U55"/>
  <sheetViews>
    <sheetView showGridLines="0" tabSelected="1" zoomScale="115" zoomScaleNormal="115" workbookViewId="0">
      <selection activeCell="B2" sqref="B2"/>
    </sheetView>
  </sheetViews>
  <sheetFormatPr defaultRowHeight="15" x14ac:dyDescent="0.25"/>
  <cols>
    <col min="1" max="2" width="2.7109375" customWidth="1"/>
    <col min="3" max="7" width="10.7109375" customWidth="1"/>
    <col min="8" max="9" width="2.7109375" customWidth="1"/>
    <col min="10" max="20" width="10.7109375" customWidth="1"/>
    <col min="21" max="21" width="2.7109375" customWidth="1"/>
  </cols>
  <sheetData>
    <row r="1" spans="1:21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.75" x14ac:dyDescent="0.3">
      <c r="A2" s="3"/>
      <c r="B2" s="2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75" x14ac:dyDescent="0.25">
      <c r="A3" s="3"/>
      <c r="B3" s="3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.75" x14ac:dyDescent="0.25">
      <c r="A5" s="3"/>
      <c r="B5" s="3" t="s">
        <v>30</v>
      </c>
      <c r="C5" s="3"/>
      <c r="D5" s="3"/>
      <c r="E5" s="3"/>
      <c r="F5" s="1">
        <v>1000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.75" x14ac:dyDescent="0.25">
      <c r="A6" s="3"/>
      <c r="B6" s="3" t="s">
        <v>50</v>
      </c>
      <c r="C6" s="3"/>
      <c r="D6" s="3"/>
      <c r="E6" s="3"/>
      <c r="F6" s="60">
        <v>0.25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 x14ac:dyDescent="0.25">
      <c r="A8" s="3"/>
      <c r="B8" s="5" t="s">
        <v>27</v>
      </c>
      <c r="C8" s="6"/>
      <c r="D8" s="6"/>
      <c r="E8" s="6"/>
      <c r="F8" s="7"/>
      <c r="G8" s="3"/>
      <c r="H8" s="4"/>
      <c r="I8" s="5" t="s">
        <v>29</v>
      </c>
      <c r="J8" s="6"/>
      <c r="K8" s="6"/>
      <c r="L8" s="6"/>
      <c r="M8" s="8" t="s">
        <v>32</v>
      </c>
      <c r="N8" s="8" t="s">
        <v>28</v>
      </c>
      <c r="O8" s="8"/>
      <c r="P8" s="9" t="s">
        <v>20</v>
      </c>
      <c r="Q8" s="8"/>
      <c r="R8" s="8"/>
      <c r="S8" s="8"/>
      <c r="T8" s="8" t="s">
        <v>21</v>
      </c>
      <c r="U8" s="3"/>
    </row>
    <row r="9" spans="1:21" ht="15.75" x14ac:dyDescent="0.25">
      <c r="A9" s="3"/>
      <c r="B9" s="10" t="s">
        <v>7</v>
      </c>
      <c r="C9" s="11"/>
      <c r="D9" s="11"/>
      <c r="E9" s="11"/>
      <c r="F9" s="12"/>
      <c r="G9" s="3"/>
      <c r="H9" s="3"/>
      <c r="I9" s="10" t="s">
        <v>7</v>
      </c>
      <c r="J9" s="11"/>
      <c r="K9" s="11"/>
      <c r="L9" s="11"/>
      <c r="M9" s="12"/>
      <c r="N9" s="10"/>
      <c r="O9" s="11"/>
      <c r="P9" s="11"/>
      <c r="Q9" s="12"/>
      <c r="R9" s="10"/>
      <c r="S9" s="11"/>
      <c r="T9" s="11"/>
      <c r="U9" s="3"/>
    </row>
    <row r="10" spans="1:21" ht="15.75" x14ac:dyDescent="0.25">
      <c r="A10" s="3"/>
      <c r="B10" s="3"/>
      <c r="C10" s="4" t="s">
        <v>10</v>
      </c>
      <c r="D10" s="3"/>
      <c r="E10" s="3"/>
      <c r="F10" s="3"/>
      <c r="G10" s="3"/>
      <c r="H10" s="3"/>
      <c r="I10" s="3"/>
      <c r="J10" s="4" t="str">
        <f>C10</f>
        <v>Current Assets:</v>
      </c>
      <c r="K10" s="3"/>
      <c r="L10" s="3"/>
      <c r="M10" s="13"/>
      <c r="N10" s="13"/>
      <c r="O10" s="3"/>
      <c r="P10" s="14"/>
      <c r="Q10" s="3"/>
      <c r="R10" s="3"/>
      <c r="S10" s="15"/>
      <c r="T10" s="3"/>
      <c r="U10" s="3"/>
    </row>
    <row r="11" spans="1:21" ht="15.75" x14ac:dyDescent="0.25">
      <c r="A11" s="3"/>
      <c r="B11" s="3"/>
      <c r="C11" s="16" t="s">
        <v>0</v>
      </c>
      <c r="D11" s="3"/>
      <c r="E11" s="3"/>
      <c r="F11" s="14">
        <v>200</v>
      </c>
      <c r="G11" s="3"/>
      <c r="H11" s="3"/>
      <c r="I11" s="3"/>
      <c r="J11" s="16" t="str">
        <f t="shared" ref="J11:J21" si="0">C11</f>
        <v>Cash:</v>
      </c>
      <c r="K11" s="3"/>
      <c r="L11" s="3"/>
      <c r="M11" s="14">
        <v>1500</v>
      </c>
      <c r="N11" s="17">
        <f>+F11</f>
        <v>200</v>
      </c>
      <c r="O11" s="3"/>
      <c r="P11" s="17">
        <f>-F5</f>
        <v>-1000</v>
      </c>
      <c r="Q11" s="3" t="s">
        <v>22</v>
      </c>
      <c r="R11" s="3"/>
      <c r="S11" s="3"/>
      <c r="T11" s="17">
        <f>+M11+N11+P11</f>
        <v>700</v>
      </c>
      <c r="U11" s="3"/>
    </row>
    <row r="12" spans="1:21" ht="15.75" x14ac:dyDescent="0.25">
      <c r="A12" s="3"/>
      <c r="B12" s="3"/>
      <c r="C12" s="16" t="s">
        <v>5</v>
      </c>
      <c r="D12" s="3"/>
      <c r="E12" s="3"/>
      <c r="F12" s="18">
        <v>300</v>
      </c>
      <c r="G12" s="3"/>
      <c r="H12" s="3"/>
      <c r="I12" s="3"/>
      <c r="J12" s="19" t="str">
        <f t="shared" si="0"/>
        <v>Accounts Receivable:</v>
      </c>
      <c r="K12" s="20"/>
      <c r="L12" s="20"/>
      <c r="M12" s="18">
        <v>500</v>
      </c>
      <c r="N12" s="21">
        <f>+F12</f>
        <v>300</v>
      </c>
      <c r="O12" s="20"/>
      <c r="P12" s="18">
        <v>0</v>
      </c>
      <c r="Q12" s="20"/>
      <c r="R12" s="20"/>
      <c r="S12" s="20"/>
      <c r="T12" s="21">
        <f>+M12+N12+P12</f>
        <v>800</v>
      </c>
      <c r="U12" s="3"/>
    </row>
    <row r="13" spans="1:21" ht="15.75" x14ac:dyDescent="0.25">
      <c r="A13" s="3"/>
      <c r="B13" s="3"/>
      <c r="C13" s="22" t="s">
        <v>12</v>
      </c>
      <c r="D13" s="23"/>
      <c r="E13" s="23"/>
      <c r="F13" s="24">
        <f>SUM(F11:F12)</f>
        <v>500</v>
      </c>
      <c r="G13" s="3"/>
      <c r="H13" s="3"/>
      <c r="I13" s="3"/>
      <c r="J13" s="25" t="str">
        <f t="shared" si="0"/>
        <v>Total Current Assets:</v>
      </c>
      <c r="K13" s="26"/>
      <c r="L13" s="26"/>
      <c r="M13" s="24">
        <f>SUM(M11:M12)</f>
        <v>2000</v>
      </c>
      <c r="N13" s="27">
        <f>SUM(N11:N12)</f>
        <v>500</v>
      </c>
      <c r="O13" s="3"/>
      <c r="P13" s="27"/>
      <c r="Q13" s="3"/>
      <c r="R13" s="3"/>
      <c r="S13" s="3"/>
      <c r="T13" s="27">
        <f>SUM(T11:T12)</f>
        <v>1500</v>
      </c>
      <c r="U13" s="3"/>
    </row>
    <row r="14" spans="1:21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8"/>
      <c r="O14" s="3"/>
      <c r="P14" s="28"/>
      <c r="Q14" s="3"/>
      <c r="R14" s="3"/>
      <c r="S14" s="3"/>
      <c r="T14" s="28"/>
      <c r="U14" s="3"/>
    </row>
    <row r="15" spans="1:21" ht="15.75" x14ac:dyDescent="0.25">
      <c r="A15" s="3"/>
      <c r="B15" s="3"/>
      <c r="C15" s="4" t="s">
        <v>11</v>
      </c>
      <c r="D15" s="3"/>
      <c r="E15" s="3"/>
      <c r="F15" s="3"/>
      <c r="G15" s="3"/>
      <c r="H15" s="3"/>
      <c r="I15" s="3"/>
      <c r="J15" s="4" t="str">
        <f t="shared" si="0"/>
        <v>Long-Term Assets:</v>
      </c>
      <c r="K15" s="3"/>
      <c r="L15" s="3"/>
      <c r="M15" s="3"/>
      <c r="N15" s="28"/>
      <c r="O15" s="3"/>
      <c r="P15" s="28"/>
      <c r="Q15" s="3"/>
      <c r="R15" s="3"/>
      <c r="S15" s="29"/>
      <c r="T15" s="28"/>
      <c r="U15" s="3"/>
    </row>
    <row r="16" spans="1:21" ht="15.75" x14ac:dyDescent="0.25">
      <c r="A16" s="3"/>
      <c r="B16" s="3"/>
      <c r="C16" s="16" t="s">
        <v>13</v>
      </c>
      <c r="D16" s="3"/>
      <c r="E16" s="3"/>
      <c r="F16" s="18">
        <v>1000</v>
      </c>
      <c r="G16" s="3"/>
      <c r="H16" s="3"/>
      <c r="I16" s="3"/>
      <c r="J16" s="30" t="str">
        <f t="shared" si="0"/>
        <v>Property, Plant &amp; Equipment:</v>
      </c>
      <c r="K16" s="26"/>
      <c r="L16" s="26"/>
      <c r="M16" s="31">
        <v>5000</v>
      </c>
      <c r="N16" s="32">
        <f>+F16</f>
        <v>1000</v>
      </c>
      <c r="O16" s="26"/>
      <c r="P16" s="32">
        <f>-G47</f>
        <v>50</v>
      </c>
      <c r="Q16" s="26"/>
      <c r="R16" s="26"/>
      <c r="S16" s="33"/>
      <c r="T16" s="32">
        <f t="shared" ref="T16:T18" si="1">+M16+N16+P16</f>
        <v>6050</v>
      </c>
      <c r="U16" s="3"/>
    </row>
    <row r="17" spans="1:21" ht="15.75" x14ac:dyDescent="0.25">
      <c r="A17" s="3"/>
      <c r="B17" s="3"/>
      <c r="C17" s="16" t="s">
        <v>26</v>
      </c>
      <c r="D17" s="3"/>
      <c r="E17" s="3"/>
      <c r="F17" s="18">
        <v>0</v>
      </c>
      <c r="G17" s="3"/>
      <c r="H17" s="3"/>
      <c r="I17" s="3"/>
      <c r="J17" s="30" t="str">
        <f t="shared" si="0"/>
        <v>Goodwill:</v>
      </c>
      <c r="K17" s="26"/>
      <c r="L17" s="26"/>
      <c r="M17" s="31">
        <v>0</v>
      </c>
      <c r="N17" s="32">
        <f t="shared" ref="N17:N18" si="2">+F17</f>
        <v>0</v>
      </c>
      <c r="O17" s="26"/>
      <c r="P17" s="32">
        <f>-N17+G50</f>
        <v>47.5</v>
      </c>
      <c r="Q17" s="26"/>
      <c r="R17" s="26"/>
      <c r="S17" s="33"/>
      <c r="T17" s="32">
        <f t="shared" si="1"/>
        <v>47.5</v>
      </c>
      <c r="U17" s="3"/>
    </row>
    <row r="18" spans="1:21" ht="15.75" x14ac:dyDescent="0.25">
      <c r="A18" s="3"/>
      <c r="B18" s="3"/>
      <c r="C18" s="16" t="s">
        <v>25</v>
      </c>
      <c r="D18" s="3"/>
      <c r="E18" s="3"/>
      <c r="F18" s="18">
        <v>0</v>
      </c>
      <c r="G18" s="3"/>
      <c r="H18" s="3"/>
      <c r="I18" s="3"/>
      <c r="J18" s="19" t="str">
        <f t="shared" si="0"/>
        <v>Other Intangible Assets:</v>
      </c>
      <c r="K18" s="20"/>
      <c r="L18" s="20"/>
      <c r="M18" s="34">
        <v>0</v>
      </c>
      <c r="N18" s="35">
        <f t="shared" si="2"/>
        <v>0</v>
      </c>
      <c r="O18" s="20"/>
      <c r="P18" s="35">
        <f>-G48</f>
        <v>20</v>
      </c>
      <c r="Q18" s="20"/>
      <c r="R18" s="20"/>
      <c r="S18" s="36"/>
      <c r="T18" s="35">
        <f t="shared" si="1"/>
        <v>20</v>
      </c>
      <c r="U18" s="3"/>
    </row>
    <row r="19" spans="1:21" ht="15.75" x14ac:dyDescent="0.25">
      <c r="A19" s="3"/>
      <c r="B19" s="3"/>
      <c r="C19" s="22" t="s">
        <v>14</v>
      </c>
      <c r="D19" s="23"/>
      <c r="E19" s="23"/>
      <c r="F19" s="24">
        <f>SUM(F16:F18)</f>
        <v>1000</v>
      </c>
      <c r="G19" s="3"/>
      <c r="H19" s="3"/>
      <c r="I19" s="3"/>
      <c r="J19" s="25" t="str">
        <f t="shared" si="0"/>
        <v>Total Long-Term Assets:</v>
      </c>
      <c r="K19" s="26"/>
      <c r="L19" s="26"/>
      <c r="M19" s="33">
        <f>SUM(M16:M18)</f>
        <v>5000</v>
      </c>
      <c r="N19" s="37">
        <f>SUM(N16:N18)</f>
        <v>1000</v>
      </c>
      <c r="O19" s="3"/>
      <c r="P19" s="37"/>
      <c r="Q19" s="3"/>
      <c r="R19" s="3"/>
      <c r="S19" s="29"/>
      <c r="T19" s="37">
        <f>SUM(T16:T18)</f>
        <v>6117.5</v>
      </c>
      <c r="U19" s="3"/>
    </row>
    <row r="20" spans="1:21" ht="15.75" x14ac:dyDescent="0.25">
      <c r="A20" s="3"/>
      <c r="B20" s="3"/>
      <c r="C20" s="3"/>
      <c r="D20" s="3"/>
      <c r="E20" s="3"/>
      <c r="F20" s="3"/>
      <c r="G20" s="3"/>
      <c r="H20" s="4"/>
      <c r="I20" s="3"/>
      <c r="J20" s="3"/>
      <c r="K20" s="3"/>
      <c r="L20" s="3"/>
      <c r="M20" s="3"/>
      <c r="N20" s="28"/>
      <c r="O20" s="3"/>
      <c r="P20" s="28"/>
      <c r="Q20" s="3"/>
      <c r="R20" s="3"/>
      <c r="S20" s="3"/>
      <c r="T20" s="28"/>
      <c r="U20" s="3"/>
    </row>
    <row r="21" spans="1:21" ht="15.75" x14ac:dyDescent="0.25">
      <c r="A21" s="3"/>
      <c r="B21" s="3"/>
      <c r="C21" s="38" t="s">
        <v>2</v>
      </c>
      <c r="D21" s="26"/>
      <c r="E21" s="26"/>
      <c r="F21" s="39">
        <f>+F13+F19</f>
        <v>1500</v>
      </c>
      <c r="G21" s="3"/>
      <c r="H21" s="3"/>
      <c r="I21" s="3"/>
      <c r="J21" s="38" t="str">
        <f t="shared" si="0"/>
        <v>Total Assets:</v>
      </c>
      <c r="K21" s="26"/>
      <c r="L21" s="26"/>
      <c r="M21" s="39">
        <f>+M13+M19</f>
        <v>7000</v>
      </c>
      <c r="N21" s="39">
        <f>+N13+N19</f>
        <v>1500</v>
      </c>
      <c r="O21" s="3"/>
      <c r="P21" s="39"/>
      <c r="Q21" s="3"/>
      <c r="R21" s="3"/>
      <c r="S21" s="39"/>
      <c r="T21" s="39">
        <f>+T13+T19</f>
        <v>7617.5</v>
      </c>
      <c r="U21" s="3"/>
    </row>
    <row r="22" spans="1:21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8"/>
      <c r="O22" s="3"/>
      <c r="P22" s="28"/>
      <c r="Q22" s="3"/>
      <c r="R22" s="3"/>
      <c r="S22" s="3"/>
      <c r="T22" s="28"/>
      <c r="U22" s="3"/>
    </row>
    <row r="23" spans="1:21" ht="15.75" x14ac:dyDescent="0.25">
      <c r="A23" s="3"/>
      <c r="B23" s="10" t="s">
        <v>8</v>
      </c>
      <c r="C23" s="11"/>
      <c r="D23" s="11"/>
      <c r="E23" s="11"/>
      <c r="F23" s="11"/>
      <c r="G23" s="3"/>
      <c r="H23" s="3"/>
      <c r="I23" s="10" t="s">
        <v>8</v>
      </c>
      <c r="J23" s="11"/>
      <c r="K23" s="11"/>
      <c r="L23" s="11"/>
      <c r="M23" s="12"/>
      <c r="N23" s="40"/>
      <c r="O23" s="11"/>
      <c r="P23" s="40"/>
      <c r="Q23" s="12"/>
      <c r="R23" s="10"/>
      <c r="S23" s="11"/>
      <c r="T23" s="40"/>
      <c r="U23" s="3"/>
    </row>
    <row r="24" spans="1:21" ht="15.75" x14ac:dyDescent="0.25">
      <c r="A24" s="3"/>
      <c r="B24" s="4"/>
      <c r="C24" s="4" t="s">
        <v>15</v>
      </c>
      <c r="D24" s="3"/>
      <c r="E24" s="3"/>
      <c r="F24" s="3"/>
      <c r="G24" s="3"/>
      <c r="H24" s="3"/>
      <c r="I24" s="3"/>
      <c r="J24" s="4" t="str">
        <f>C24</f>
        <v>Current Liabilities:</v>
      </c>
      <c r="K24" s="3"/>
      <c r="L24" s="3"/>
      <c r="M24" s="3"/>
      <c r="N24" s="28"/>
      <c r="O24" s="3"/>
      <c r="P24" s="28"/>
      <c r="Q24" s="3"/>
      <c r="R24" s="3"/>
      <c r="S24" s="15"/>
      <c r="T24" s="28"/>
      <c r="U24" s="3"/>
    </row>
    <row r="25" spans="1:21" ht="15.75" x14ac:dyDescent="0.25">
      <c r="A25" s="3"/>
      <c r="B25" s="3"/>
      <c r="C25" s="16" t="s">
        <v>9</v>
      </c>
      <c r="D25" s="3"/>
      <c r="E25" s="3"/>
      <c r="F25" s="14">
        <v>200</v>
      </c>
      <c r="G25" s="3"/>
      <c r="H25" s="3"/>
      <c r="I25" s="3"/>
      <c r="J25" s="16" t="str">
        <f t="shared" ref="J25:J35" si="3">C25</f>
        <v>Accounts Payable:</v>
      </c>
      <c r="K25" s="3"/>
      <c r="L25" s="3"/>
      <c r="M25" s="41">
        <v>800</v>
      </c>
      <c r="N25" s="42">
        <f>+F25</f>
        <v>200</v>
      </c>
      <c r="O25" s="20"/>
      <c r="P25" s="41">
        <v>0</v>
      </c>
      <c r="Q25" s="20"/>
      <c r="R25" s="20"/>
      <c r="S25" s="20"/>
      <c r="T25" s="42">
        <f t="shared" ref="T25" si="4">+M25+N25+P25</f>
        <v>1000</v>
      </c>
      <c r="U25" s="3"/>
    </row>
    <row r="26" spans="1:21" ht="15.75" x14ac:dyDescent="0.25">
      <c r="A26" s="3"/>
      <c r="B26" s="3"/>
      <c r="C26" s="43" t="s">
        <v>16</v>
      </c>
      <c r="D26" s="23"/>
      <c r="E26" s="23"/>
      <c r="F26" s="24">
        <f>SUM(F25:F25)</f>
        <v>200</v>
      </c>
      <c r="G26" s="3"/>
      <c r="H26" s="3"/>
      <c r="I26" s="3"/>
      <c r="J26" s="43" t="str">
        <f t="shared" si="3"/>
        <v>Total Current Liabilities:</v>
      </c>
      <c r="K26" s="23"/>
      <c r="L26" s="23"/>
      <c r="M26" s="33">
        <f>SUM(M25)</f>
        <v>800</v>
      </c>
      <c r="N26" s="37">
        <f>SUM(N25)</f>
        <v>200</v>
      </c>
      <c r="O26" s="3"/>
      <c r="P26" s="37"/>
      <c r="Q26" s="3"/>
      <c r="R26" s="3"/>
      <c r="S26" s="29"/>
      <c r="T26" s="37">
        <f>SUM(T25)</f>
        <v>1000</v>
      </c>
      <c r="U26" s="3"/>
    </row>
    <row r="27" spans="1:21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8"/>
      <c r="O27" s="3"/>
      <c r="P27" s="28"/>
      <c r="Q27" s="3"/>
      <c r="R27" s="3"/>
      <c r="S27" s="3"/>
      <c r="T27" s="28"/>
      <c r="U27" s="3"/>
    </row>
    <row r="28" spans="1:21" ht="15.75" x14ac:dyDescent="0.25">
      <c r="A28" s="3"/>
      <c r="B28" s="3"/>
      <c r="C28" s="4" t="s">
        <v>17</v>
      </c>
      <c r="D28" s="3"/>
      <c r="E28" s="3"/>
      <c r="F28" s="3"/>
      <c r="G28" s="3"/>
      <c r="H28" s="3"/>
      <c r="I28" s="3"/>
      <c r="J28" s="4" t="str">
        <f t="shared" si="3"/>
        <v>Long-Term Liabilities:</v>
      </c>
      <c r="K28" s="3"/>
      <c r="L28" s="3"/>
      <c r="M28" s="3"/>
      <c r="N28" s="28"/>
      <c r="O28" s="3"/>
      <c r="P28" s="28"/>
      <c r="Q28" s="3"/>
      <c r="R28" s="3"/>
      <c r="S28" s="29"/>
      <c r="T28" s="28"/>
      <c r="U28" s="3"/>
    </row>
    <row r="29" spans="1:21" ht="15.75" x14ac:dyDescent="0.25">
      <c r="A29" s="3"/>
      <c r="B29" s="3"/>
      <c r="C29" s="16" t="s">
        <v>1</v>
      </c>
      <c r="D29" s="3"/>
      <c r="E29" s="3"/>
      <c r="F29" s="18">
        <v>400</v>
      </c>
      <c r="G29" s="3"/>
      <c r="H29" s="3"/>
      <c r="I29" s="3"/>
      <c r="J29" s="16" t="str">
        <f t="shared" si="3"/>
        <v>Debt:</v>
      </c>
      <c r="K29" s="3"/>
      <c r="L29" s="3"/>
      <c r="M29" s="31">
        <v>2200</v>
      </c>
      <c r="N29" s="32">
        <f>+F29</f>
        <v>400</v>
      </c>
      <c r="O29" s="26"/>
      <c r="P29" s="31">
        <v>0</v>
      </c>
      <c r="Q29" s="26"/>
      <c r="R29" s="26"/>
      <c r="S29" s="26"/>
      <c r="T29" s="32">
        <f t="shared" ref="T29:T30" si="5">+M29+N29+P29</f>
        <v>2600</v>
      </c>
      <c r="U29" s="3"/>
    </row>
    <row r="30" spans="1:21" ht="15.75" x14ac:dyDescent="0.25">
      <c r="A30" s="3"/>
      <c r="B30" s="3"/>
      <c r="C30" s="16" t="s">
        <v>19</v>
      </c>
      <c r="D30" s="3"/>
      <c r="E30" s="3"/>
      <c r="F30" s="18">
        <v>0</v>
      </c>
      <c r="G30" s="3"/>
      <c r="H30" s="3"/>
      <c r="I30" s="3"/>
      <c r="J30" s="16" t="str">
        <f t="shared" si="3"/>
        <v>Deferred Tax Liability:</v>
      </c>
      <c r="K30" s="3"/>
      <c r="L30" s="3"/>
      <c r="M30" s="34">
        <v>0</v>
      </c>
      <c r="N30" s="35">
        <f>+F30</f>
        <v>0</v>
      </c>
      <c r="O30" s="20"/>
      <c r="P30" s="35">
        <f>+G49</f>
        <v>17.5</v>
      </c>
      <c r="Q30" s="20"/>
      <c r="R30" s="20"/>
      <c r="S30" s="20"/>
      <c r="T30" s="35">
        <f t="shared" si="5"/>
        <v>17.5</v>
      </c>
      <c r="U30" s="3"/>
    </row>
    <row r="31" spans="1:21" ht="15.75" x14ac:dyDescent="0.25">
      <c r="A31" s="3"/>
      <c r="B31" s="3"/>
      <c r="C31" s="22" t="s">
        <v>18</v>
      </c>
      <c r="D31" s="23"/>
      <c r="E31" s="23"/>
      <c r="F31" s="24">
        <f>SUM(F29:F30)</f>
        <v>400</v>
      </c>
      <c r="G31" s="3"/>
      <c r="H31" s="3"/>
      <c r="I31" s="3"/>
      <c r="J31" s="22" t="str">
        <f t="shared" si="3"/>
        <v>Total Long-Term Liabilities:</v>
      </c>
      <c r="K31" s="23"/>
      <c r="L31" s="23"/>
      <c r="M31" s="33">
        <f>SUM(M29:M30)</f>
        <v>2200</v>
      </c>
      <c r="N31" s="37">
        <f>SUM(N29)</f>
        <v>400</v>
      </c>
      <c r="O31" s="3"/>
      <c r="P31" s="37"/>
      <c r="Q31" s="3"/>
      <c r="R31" s="3"/>
      <c r="S31" s="44"/>
      <c r="T31" s="37">
        <f>SUM(T29:T30)</f>
        <v>2617.5</v>
      </c>
      <c r="U31" s="3"/>
    </row>
    <row r="32" spans="1:21" ht="15.75" x14ac:dyDescent="0.25">
      <c r="A32" s="3"/>
      <c r="B32" s="3"/>
      <c r="C32" s="3"/>
      <c r="D32" s="3"/>
      <c r="E32" s="3"/>
      <c r="F32" s="3"/>
      <c r="G32" s="3"/>
      <c r="H32" s="3"/>
      <c r="I32" s="4"/>
      <c r="J32" s="3"/>
      <c r="K32" s="3"/>
      <c r="L32" s="3"/>
      <c r="M32" s="3"/>
      <c r="N32" s="28"/>
      <c r="O32" s="3"/>
      <c r="P32" s="28"/>
      <c r="Q32" s="3"/>
      <c r="R32" s="3"/>
      <c r="S32" s="3"/>
      <c r="T32" s="28"/>
      <c r="U32" s="3"/>
    </row>
    <row r="33" spans="1:21" ht="15.75" x14ac:dyDescent="0.25">
      <c r="A33" s="3"/>
      <c r="B33" s="3"/>
      <c r="C33" s="45" t="s">
        <v>6</v>
      </c>
      <c r="D33" s="3"/>
      <c r="E33" s="3"/>
      <c r="F33" s="46">
        <v>900</v>
      </c>
      <c r="G33" s="3"/>
      <c r="H33" s="3"/>
      <c r="I33" s="3"/>
      <c r="J33" s="45" t="str">
        <f t="shared" si="3"/>
        <v>Equity:</v>
      </c>
      <c r="K33" s="3"/>
      <c r="L33" s="3"/>
      <c r="M33" s="46">
        <v>4000</v>
      </c>
      <c r="N33" s="47">
        <f>+F33</f>
        <v>900</v>
      </c>
      <c r="O33" s="3"/>
      <c r="P33" s="47">
        <f>-N33</f>
        <v>-900</v>
      </c>
      <c r="Q33" s="3" t="s">
        <v>24</v>
      </c>
      <c r="R33" s="3"/>
      <c r="S33" s="48"/>
      <c r="T33" s="47">
        <f t="shared" ref="T33" si="6">+M33+N33+P33</f>
        <v>4000</v>
      </c>
      <c r="U33" s="3"/>
    </row>
    <row r="34" spans="1:21" ht="15.75" x14ac:dyDescent="0.25">
      <c r="A34" s="3"/>
      <c r="B34" s="3"/>
      <c r="C34" s="49"/>
      <c r="D34" s="3"/>
      <c r="E34" s="3"/>
      <c r="F34" s="18"/>
      <c r="G34" s="3"/>
      <c r="H34" s="3"/>
      <c r="I34" s="3"/>
      <c r="J34" s="49"/>
      <c r="K34" s="3"/>
      <c r="L34" s="3"/>
      <c r="M34" s="18"/>
      <c r="N34" s="21"/>
      <c r="O34" s="3"/>
      <c r="P34" s="21"/>
      <c r="Q34" s="3"/>
      <c r="R34" s="3"/>
      <c r="S34" s="3"/>
      <c r="T34" s="21"/>
      <c r="U34" s="3"/>
    </row>
    <row r="35" spans="1:21" ht="15.75" x14ac:dyDescent="0.25">
      <c r="A35" s="3"/>
      <c r="B35" s="3"/>
      <c r="C35" s="25" t="s">
        <v>3</v>
      </c>
      <c r="D35" s="26"/>
      <c r="E35" s="26"/>
      <c r="F35" s="44">
        <f>+F26+F31+F33</f>
        <v>1500</v>
      </c>
      <c r="G35" s="3"/>
      <c r="H35" s="3"/>
      <c r="I35" s="3"/>
      <c r="J35" s="25" t="str">
        <f t="shared" si="3"/>
        <v>Total Liabilities &amp; Equity:</v>
      </c>
      <c r="K35" s="26"/>
      <c r="L35" s="26"/>
      <c r="M35" s="44">
        <f>+M26+M31+M33</f>
        <v>7000</v>
      </c>
      <c r="N35" s="44">
        <f>+N26+N31+N33</f>
        <v>1500</v>
      </c>
      <c r="O35" s="3"/>
      <c r="P35" s="44"/>
      <c r="Q35" s="3"/>
      <c r="R35" s="3"/>
      <c r="S35" s="3"/>
      <c r="T35" s="44">
        <f>+T26+T31+T33</f>
        <v>7617.5</v>
      </c>
      <c r="U35" s="3"/>
    </row>
    <row r="36" spans="1:21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5.75" x14ac:dyDescent="0.25">
      <c r="A37" s="3"/>
      <c r="B37" s="3"/>
      <c r="C37" s="4" t="s">
        <v>23</v>
      </c>
      <c r="D37" s="3"/>
      <c r="E37" s="3"/>
      <c r="F37" s="50">
        <f>+F21-F35</f>
        <v>0</v>
      </c>
      <c r="G37" s="3"/>
      <c r="H37" s="3"/>
      <c r="I37" s="4" t="s">
        <v>23</v>
      </c>
      <c r="J37" s="3"/>
      <c r="K37" s="3"/>
      <c r="L37" s="3"/>
      <c r="M37" s="50">
        <f>+M21-M35</f>
        <v>0</v>
      </c>
      <c r="N37" s="50">
        <f>+N21-N35</f>
        <v>0</v>
      </c>
      <c r="O37" s="3"/>
      <c r="P37" s="3"/>
      <c r="Q37" s="3"/>
      <c r="R37" s="3"/>
      <c r="S37" s="3"/>
      <c r="T37" s="50">
        <f>+T21-T35</f>
        <v>0</v>
      </c>
      <c r="U37" s="3"/>
    </row>
    <row r="38" spans="1:21" ht="15.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5.75" x14ac:dyDescent="0.25">
      <c r="A39" s="3"/>
      <c r="B39" s="5" t="s">
        <v>33</v>
      </c>
      <c r="C39" s="6"/>
      <c r="D39" s="6"/>
      <c r="E39" s="6"/>
      <c r="F39" s="8"/>
      <c r="G39" s="8"/>
      <c r="H39" s="8"/>
      <c r="I39" s="9"/>
      <c r="J39" s="8"/>
      <c r="K39" s="8"/>
      <c r="L39" s="8"/>
      <c r="M39" s="8"/>
      <c r="N39" s="8"/>
      <c r="O39" s="3"/>
      <c r="P39" s="3"/>
      <c r="Q39" s="3"/>
      <c r="R39" s="3"/>
      <c r="S39" s="3"/>
      <c r="T39" s="3"/>
      <c r="U39" s="3"/>
    </row>
    <row r="40" spans="1:21" ht="15.7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5.75" x14ac:dyDescent="0.25">
      <c r="A41" s="3"/>
      <c r="B41" s="3"/>
      <c r="C41" s="51" t="s">
        <v>34</v>
      </c>
      <c r="D41" s="52"/>
      <c r="E41" s="52"/>
      <c r="F41" s="52"/>
      <c r="G41" s="52"/>
      <c r="H41" s="26"/>
      <c r="I41" s="51" t="s">
        <v>35</v>
      </c>
      <c r="J41" s="52"/>
      <c r="K41" s="52"/>
      <c r="L41" s="52"/>
      <c r="M41" s="52"/>
      <c r="N41" s="52"/>
      <c r="O41" s="3"/>
      <c r="P41" s="3"/>
      <c r="Q41" s="3"/>
      <c r="R41" s="3"/>
      <c r="S41" s="3"/>
      <c r="T41" s="3"/>
      <c r="U41" s="3"/>
    </row>
    <row r="42" spans="1:21" ht="15.75" x14ac:dyDescent="0.25">
      <c r="A42" s="3"/>
      <c r="B42" s="3"/>
      <c r="C42" s="45" t="s">
        <v>36</v>
      </c>
      <c r="D42" s="53"/>
      <c r="E42" s="53"/>
      <c r="F42" s="53"/>
      <c r="G42" s="61">
        <f>F5</f>
        <v>1000</v>
      </c>
      <c r="H42" s="53"/>
      <c r="J42" s="68" t="s">
        <v>37</v>
      </c>
      <c r="K42" s="53"/>
      <c r="L42" s="53"/>
      <c r="N42" s="69">
        <v>0.05</v>
      </c>
      <c r="O42" s="3"/>
      <c r="P42" s="3"/>
      <c r="Q42" s="3"/>
      <c r="R42" s="3"/>
      <c r="S42" s="3"/>
      <c r="T42" s="3"/>
      <c r="U42" s="3"/>
    </row>
    <row r="43" spans="1:21" ht="15.75" x14ac:dyDescent="0.25">
      <c r="A43" s="3"/>
      <c r="B43" s="3"/>
      <c r="C43" s="49" t="s">
        <v>48</v>
      </c>
      <c r="D43" s="53"/>
      <c r="E43" s="53"/>
      <c r="F43" s="53"/>
      <c r="G43" s="62">
        <f>-N33</f>
        <v>-900</v>
      </c>
      <c r="H43" s="53"/>
      <c r="J43" s="68" t="s">
        <v>38</v>
      </c>
      <c r="K43" s="53"/>
      <c r="L43" s="53"/>
      <c r="N43" s="64">
        <f>+N42*N16</f>
        <v>50</v>
      </c>
      <c r="O43" s="3"/>
      <c r="P43" s="3"/>
      <c r="Q43" s="3"/>
      <c r="R43" s="3"/>
      <c r="S43" s="3"/>
      <c r="T43" s="3"/>
      <c r="U43" s="3"/>
    </row>
    <row r="44" spans="1:21" ht="15.75" x14ac:dyDescent="0.25">
      <c r="C44" s="49" t="s">
        <v>39</v>
      </c>
      <c r="D44" s="53"/>
      <c r="E44" s="53"/>
      <c r="F44" s="53"/>
      <c r="G44" s="62">
        <f>+N17</f>
        <v>0</v>
      </c>
      <c r="H44" s="53"/>
      <c r="I44" s="49"/>
      <c r="J44" s="53"/>
      <c r="K44" s="53"/>
      <c r="L44" s="53"/>
      <c r="N44" s="65"/>
    </row>
    <row r="45" spans="1:21" ht="15.75" x14ac:dyDescent="0.25">
      <c r="C45" s="54" t="s">
        <v>40</v>
      </c>
      <c r="D45" s="55"/>
      <c r="E45" s="55"/>
      <c r="F45" s="55"/>
      <c r="G45" s="63">
        <f>SUM(G42:G44)</f>
        <v>100</v>
      </c>
      <c r="H45" s="53"/>
      <c r="I45" s="51" t="s">
        <v>41</v>
      </c>
      <c r="J45" s="52"/>
      <c r="K45" s="52"/>
      <c r="L45" s="52"/>
      <c r="M45" s="52"/>
      <c r="N45" s="52"/>
    </row>
    <row r="46" spans="1:21" ht="15.75" x14ac:dyDescent="0.25">
      <c r="C46" s="53"/>
      <c r="D46" s="53"/>
      <c r="E46" s="53"/>
      <c r="F46" s="53"/>
      <c r="G46" s="53"/>
      <c r="H46" s="53"/>
      <c r="J46" s="68" t="s">
        <v>43</v>
      </c>
      <c r="K46" s="53"/>
      <c r="L46" s="53"/>
      <c r="N46" s="66">
        <f>+G45</f>
        <v>100</v>
      </c>
    </row>
    <row r="47" spans="1:21" ht="15.75" x14ac:dyDescent="0.25">
      <c r="C47" s="49" t="s">
        <v>42</v>
      </c>
      <c r="D47" s="53"/>
      <c r="E47" s="53"/>
      <c r="F47" s="53"/>
      <c r="G47" s="62">
        <f>-N43</f>
        <v>-50</v>
      </c>
      <c r="H47" s="53"/>
      <c r="J47" s="68" t="s">
        <v>49</v>
      </c>
      <c r="K47" s="53"/>
      <c r="L47" s="53"/>
      <c r="N47" s="69">
        <v>0.2</v>
      </c>
    </row>
    <row r="48" spans="1:21" ht="15.75" x14ac:dyDescent="0.25">
      <c r="C48" s="49" t="s">
        <v>44</v>
      </c>
      <c r="D48" s="53"/>
      <c r="E48" s="53"/>
      <c r="F48" s="53"/>
      <c r="G48" s="62">
        <f>-N48</f>
        <v>-20</v>
      </c>
      <c r="H48" s="53"/>
      <c r="J48" s="68" t="s">
        <v>25</v>
      </c>
      <c r="K48" s="53"/>
      <c r="L48" s="53"/>
      <c r="N48" s="62">
        <f>+N46*N47</f>
        <v>20</v>
      </c>
    </row>
    <row r="49" spans="3:14" ht="15.75" x14ac:dyDescent="0.25">
      <c r="C49" s="49" t="s">
        <v>45</v>
      </c>
      <c r="D49" s="53"/>
      <c r="E49" s="53"/>
      <c r="F49" s="53"/>
      <c r="G49" s="62">
        <f>+N50</f>
        <v>17.5</v>
      </c>
      <c r="H49" s="53"/>
      <c r="I49" s="58"/>
      <c r="J49" s="58"/>
      <c r="K49" s="58"/>
      <c r="L49" s="58"/>
      <c r="N49" s="3"/>
    </row>
    <row r="50" spans="3:14" ht="15.75" x14ac:dyDescent="0.25">
      <c r="C50" s="54" t="s">
        <v>46</v>
      </c>
      <c r="D50" s="55"/>
      <c r="E50" s="55"/>
      <c r="F50" s="55"/>
      <c r="G50" s="70">
        <f>+G45+SUM(G47:G49)</f>
        <v>47.5</v>
      </c>
      <c r="H50" s="53"/>
      <c r="J50" s="53" t="s">
        <v>47</v>
      </c>
      <c r="K50" s="53"/>
      <c r="L50" s="53"/>
      <c r="N50" s="64">
        <f>(N43+N48)*F6</f>
        <v>17.5</v>
      </c>
    </row>
    <row r="51" spans="3:14" ht="15.75" x14ac:dyDescent="0.25">
      <c r="H51" s="53"/>
      <c r="I51" s="49"/>
      <c r="J51" s="53"/>
      <c r="K51" s="53"/>
      <c r="L51" s="53"/>
      <c r="M51" s="67"/>
      <c r="N51" s="57"/>
    </row>
    <row r="52" spans="3:14" ht="15.75" x14ac:dyDescent="0.25">
      <c r="H52" s="53"/>
      <c r="I52" s="49"/>
      <c r="J52" s="53"/>
      <c r="K52" s="53"/>
      <c r="L52" s="53"/>
      <c r="M52" s="67"/>
      <c r="N52" s="65"/>
    </row>
    <row r="53" spans="3:14" ht="15.75" x14ac:dyDescent="0.25">
      <c r="C53" s="53"/>
      <c r="D53" s="53"/>
      <c r="E53" s="53"/>
      <c r="F53" s="53"/>
      <c r="G53" s="59"/>
      <c r="H53" s="53"/>
      <c r="I53" s="53"/>
      <c r="J53" s="53"/>
      <c r="K53" s="53"/>
      <c r="L53" s="53"/>
      <c r="N53" s="56"/>
    </row>
    <row r="54" spans="3:14" ht="15.75" x14ac:dyDescent="0.25">
      <c r="C54" s="53"/>
      <c r="D54" s="53"/>
      <c r="E54" s="53"/>
      <c r="F54" s="53"/>
      <c r="G54" s="59"/>
      <c r="H54" s="53"/>
    </row>
    <row r="55" spans="3:14" ht="15.75" x14ac:dyDescent="0.25">
      <c r="C55" s="53"/>
      <c r="D55" s="53"/>
      <c r="E55" s="53"/>
      <c r="F55" s="53"/>
      <c r="G55" s="59"/>
      <c r="H55" s="53"/>
    </row>
  </sheetData>
  <pageMargins left="0.7" right="0.7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Goodwill</vt:lpstr>
      <vt:lpstr>Goodwill!Print_Area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BIWS</cp:lastModifiedBy>
  <dcterms:created xsi:type="dcterms:W3CDTF">2014-03-23T05:39:11Z</dcterms:created>
  <dcterms:modified xsi:type="dcterms:W3CDTF">2019-01-24T17:52:56Z</dcterms:modified>
</cp:coreProperties>
</file>