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BIWS)\BIWS-All-Courses\100-Bonus-Case-Studies\Bank-Modeling\Allowance-for-Loan-Losses\"/>
    </mc:Choice>
  </mc:AlternateContent>
  <bookViews>
    <workbookView xWindow="120" yWindow="108" windowWidth="15132" windowHeight="6816"/>
  </bookViews>
  <sheets>
    <sheet name="LLRs" sheetId="23" r:id="rId1"/>
  </sheets>
  <definedNames>
    <definedName name="_xlnm.Print_Area" localSheetId="0">LLRs!$A$1:$T$69</definedName>
    <definedName name="Qualifying_ALL">LLRs!$G$13</definedName>
    <definedName name="Tax_Rate">LLRs!$G$7</definedName>
  </definedNames>
  <calcPr calcId="162913"/>
</workbook>
</file>

<file path=xl/calcChain.xml><?xml version="1.0" encoding="utf-8"?>
<calcChain xmlns="http://schemas.openxmlformats.org/spreadsheetml/2006/main">
  <c r="G41" i="23" l="1"/>
  <c r="F40" i="23"/>
  <c r="M25" i="23" l="1"/>
  <c r="M33" i="23" l="1"/>
  <c r="M32" i="23"/>
  <c r="M31" i="23"/>
  <c r="M30" i="23"/>
  <c r="M29" i="23"/>
  <c r="M28" i="23"/>
  <c r="M27" i="23"/>
  <c r="M26" i="23"/>
  <c r="M11" i="23"/>
  <c r="M23" i="23" s="1"/>
  <c r="M17" i="23" l="1"/>
  <c r="M18" i="23" s="1"/>
  <c r="M9" i="23"/>
  <c r="G19" i="23"/>
  <c r="F62" i="23"/>
  <c r="F56" i="23"/>
  <c r="F55" i="23"/>
  <c r="G36" i="23"/>
  <c r="G55" i="23" s="1"/>
  <c r="G35" i="23"/>
  <c r="G34" i="23"/>
  <c r="G56" i="23" s="1"/>
  <c r="G33" i="23"/>
  <c r="G32" i="23"/>
  <c r="F51" i="23"/>
  <c r="G26" i="23"/>
  <c r="G25" i="23"/>
  <c r="F37" i="23"/>
  <c r="M22" i="23" l="1"/>
  <c r="G40" i="23"/>
  <c r="G51" i="23"/>
  <c r="F22" i="23"/>
  <c r="S12" i="23"/>
  <c r="G21" i="23" l="1"/>
  <c r="G62" i="23" s="1"/>
  <c r="S16" i="23"/>
  <c r="F23" i="23"/>
  <c r="F28" i="23" s="1"/>
  <c r="F57" i="23"/>
  <c r="F58" i="23" s="1"/>
  <c r="G37" i="23"/>
  <c r="G22" i="23" l="1"/>
  <c r="G57" i="23" s="1"/>
  <c r="G58" i="23" s="1"/>
  <c r="F50" i="23"/>
  <c r="F52" i="23" s="1"/>
  <c r="F60" i="23" s="1"/>
  <c r="F67" i="23" s="1"/>
  <c r="F63" i="23"/>
  <c r="M36" i="23"/>
  <c r="G23" i="23" l="1"/>
  <c r="F42" i="23"/>
  <c r="F44" i="23" s="1"/>
  <c r="F46" i="23" s="1"/>
  <c r="G42" i="23"/>
  <c r="G44" i="23" s="1"/>
  <c r="F65" i="23"/>
  <c r="F68" i="23"/>
  <c r="F66" i="23"/>
  <c r="G18" i="23"/>
  <c r="G28" i="23" l="1"/>
  <c r="G63" i="23" s="1"/>
  <c r="G50" i="23"/>
  <c r="G52" i="23" s="1"/>
  <c r="G46" i="23" l="1"/>
  <c r="G65" i="23"/>
  <c r="G60" i="23"/>
  <c r="G67" i="23" s="1"/>
  <c r="G66" i="23"/>
  <c r="G68" i="23"/>
</calcChain>
</file>

<file path=xl/comments1.xml><?xml version="1.0" encoding="utf-8"?>
<comments xmlns="http://schemas.openxmlformats.org/spreadsheetml/2006/main">
  <authors>
    <author>BIWS</author>
  </authors>
  <commentList>
    <comment ref="F6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Simplifying this and assuming 100% weights for securities, gross loans, and other assets and 0% for everything else.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Simplifying this and assuming 100% weights for securities, gross loans, and other assets and 0% for everything else.</t>
        </r>
      </text>
    </comment>
  </commentList>
</comments>
</file>

<file path=xl/sharedStrings.xml><?xml version="1.0" encoding="utf-8"?>
<sst xmlns="http://schemas.openxmlformats.org/spreadsheetml/2006/main" count="88" uniqueCount="84">
  <si>
    <t>Total Assets:</t>
  </si>
  <si>
    <t>Total Liabilities:</t>
  </si>
  <si>
    <t>Cash:</t>
  </si>
  <si>
    <t>($ in Millions)</t>
  </si>
  <si>
    <t>Commercial Bank - Balance Sheet</t>
  </si>
  <si>
    <t>Preferred Stock:</t>
  </si>
  <si>
    <t>Allowance for Loan Losses:</t>
  </si>
  <si>
    <t>Net Loans:</t>
  </si>
  <si>
    <t>Liabilities:</t>
  </si>
  <si>
    <t>Deposits:</t>
  </si>
  <si>
    <t>Pre-Tax Income:</t>
  </si>
  <si>
    <t>Net Income:</t>
  </si>
  <si>
    <t>Commercial Bank - Income Statement</t>
  </si>
  <si>
    <t>Non-Interest Expenses:</t>
  </si>
  <si>
    <t>Commercial Bank - Cash Flow Statement</t>
  </si>
  <si>
    <t>Common Stock Issuances:</t>
  </si>
  <si>
    <t>Provisions for Credit Losses &amp; Loan Loss Reserves Calculations</t>
  </si>
  <si>
    <t>Beginning Reserve Balance:</t>
  </si>
  <si>
    <t>Net Charge-Offs:</t>
  </si>
  <si>
    <t>Ending Reserve Balance:</t>
  </si>
  <si>
    <t>Net Charge-Offs Calculation:</t>
  </si>
  <si>
    <t>Common Stockholders' Equity:</t>
  </si>
  <si>
    <t>Provisions for Credit Losses:</t>
  </si>
  <si>
    <t>Tax Rate:</t>
  </si>
  <si>
    <t>Changes in Deposits:</t>
  </si>
  <si>
    <t>Changes in Debt:</t>
  </si>
  <si>
    <t>Changes in Borrowings:</t>
  </si>
  <si>
    <t>Preferred Issuances:</t>
  </si>
  <si>
    <t>Net Change in Cash:</t>
  </si>
  <si>
    <t>Assumptions:</t>
  </si>
  <si>
    <t>Minimum Leverage Ratio:</t>
  </si>
  <si>
    <t>Loan Loss Reserve Calculations:</t>
  </si>
  <si>
    <t>ASSETS:</t>
  </si>
  <si>
    <t>Beginning:</t>
  </si>
  <si>
    <t>Ending:</t>
  </si>
  <si>
    <t>LIABILITIES &amp; EQUITY:</t>
  </si>
  <si>
    <t>Securities:</t>
  </si>
  <si>
    <t>Gross Loans:</t>
  </si>
  <si>
    <t>Goodwill &amp; Other Intangible Assets:</t>
  </si>
  <si>
    <t>Other Assets:</t>
  </si>
  <si>
    <t>Senior Debt:</t>
  </si>
  <si>
    <t>Subordinated Notes:</t>
  </si>
  <si>
    <t>Convertible Bonds:</t>
  </si>
  <si>
    <t>Other Borrowings:</t>
  </si>
  <si>
    <t>Equity:</t>
  </si>
  <si>
    <t>Total Equity:</t>
  </si>
  <si>
    <t>Total Liabilities &amp; Equity:</t>
  </si>
  <si>
    <t>Common Equity Tier 1 (CET 1):</t>
  </si>
  <si>
    <t>(-) Gross Charge-Offs:</t>
  </si>
  <si>
    <t>(+) Recoveries:</t>
  </si>
  <si>
    <t>(+) Additions to Provisions:</t>
  </si>
  <si>
    <t>(+) Preferred Stock:</t>
  </si>
  <si>
    <t>Tier 1 Capital:</t>
  </si>
  <si>
    <t>REGULATORY CAPITAL:</t>
  </si>
  <si>
    <t>Tier 2 Capital:</t>
  </si>
  <si>
    <t>(+) Convertible Bonds:</t>
  </si>
  <si>
    <t>(+) Subordinated Notes:</t>
  </si>
  <si>
    <t>Total Tier 2 Capital:</t>
  </si>
  <si>
    <t>Total Capital:</t>
  </si>
  <si>
    <t>(+) Qualifying Allowance for LLs:</t>
  </si>
  <si>
    <t>% of Allowance for Loan Losses in Tier 2 Capital:</t>
  </si>
  <si>
    <t>Common Equity Tier 1 Ratio:</t>
  </si>
  <si>
    <t>Tier 1 Capital Ratio:</t>
  </si>
  <si>
    <t>Total Capital Ratio:</t>
  </si>
  <si>
    <t>Leverage Ratio:</t>
  </si>
  <si>
    <t>Total Risk-Weighted Assets:</t>
  </si>
  <si>
    <t>Total Tangible Assets:</t>
  </si>
  <si>
    <t>BALANCE CHECK:</t>
  </si>
  <si>
    <t>Loan Additions in Period Shown:</t>
  </si>
  <si>
    <t>Interest Income:</t>
  </si>
  <si>
    <t>Interest Expense:</t>
  </si>
  <si>
    <t>Net Interest Income:</t>
  </si>
  <si>
    <t>Net Fee &amp; Commission Income:</t>
  </si>
  <si>
    <t>Changes in Assets &amp; Liabilities:</t>
  </si>
  <si>
    <t>Changes in Securities:</t>
  </si>
  <si>
    <t>Changes in Other Assets:</t>
  </si>
  <si>
    <t>Changes in Goodwill &amp; Intangibles:</t>
  </si>
  <si>
    <t>Changes in Subordinated Notes:</t>
  </si>
  <si>
    <t>Changes in Convertible Bonds:</t>
  </si>
  <si>
    <t>Annual Period:</t>
  </si>
  <si>
    <t>Minimum Tier 1 Capital Ratio:</t>
  </si>
  <si>
    <t>Minimum Total Capital Ratio:</t>
  </si>
  <si>
    <t>Minimum Common Equity Tier 1 Ratio:</t>
  </si>
  <si>
    <t>Additions to Gross Loans: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</si>
</sst>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5" formatCode="&quot;$&quot;#,##0"/>
    <numFmt numFmtId="166" formatCode="0.0%;[Red]\(0.0%\)"/>
    <numFmt numFmtId="167" formatCode="_(&quot;$&quot;* #,##0.0_);_(&quot;$&quot;* \(#,##0.0\);_(&quot;$&quot;* &quot;-&quot;?_);_(@_)"/>
    <numFmt numFmtId="168" formatCode="0.0%;\(0.0%\)"/>
    <numFmt numFmtId="169" formatCode="&quot;$&quot;#,##0_);\(&quot;$&quot;#,##0\);&quot;OK!&quot;;&quot;ERROR&quot;"/>
    <numFmt numFmtId="170" formatCode="_(* #,##0.0_);_(* \(#,##0.0\);_(* &quot;-&quot;?_);_(@_)"/>
  </numFmts>
  <fonts count="17" x14ac:knownFonts="1">
    <font>
      <sz val="11"/>
      <color theme="1"/>
      <name val="Calibri"/>
      <family val="2"/>
      <scheme val="minor"/>
    </font>
    <font>
      <b/>
      <u/>
      <sz val="10"/>
      <color indexed="9"/>
      <name val="Arial"/>
      <family val="2"/>
    </font>
    <font>
      <u/>
      <sz val="10"/>
      <color indexed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166" fontId="6" fillId="0" borderId="0" xfId="0" applyNumberFormat="1" applyFont="1" applyBorder="1"/>
    <xf numFmtId="166" fontId="7" fillId="0" borderId="0" xfId="0" applyNumberFormat="1" applyFont="1" applyBorder="1"/>
    <xf numFmtId="6" fontId="5" fillId="0" borderId="0" xfId="0" applyNumberFormat="1" applyFont="1" applyBorder="1"/>
    <xf numFmtId="0" fontId="0" fillId="0" borderId="0" xfId="0" applyBorder="1"/>
    <xf numFmtId="0" fontId="0" fillId="0" borderId="1" xfId="0" applyBorder="1"/>
    <xf numFmtId="6" fontId="8" fillId="0" borderId="0" xfId="0" applyNumberFormat="1" applyFont="1" applyBorder="1"/>
    <xf numFmtId="0" fontId="4" fillId="0" borderId="0" xfId="0" applyFont="1"/>
    <xf numFmtId="165" fontId="9" fillId="0" borderId="1" xfId="0" applyNumberFormat="1" applyFont="1" applyBorder="1"/>
    <xf numFmtId="6" fontId="11" fillId="0" borderId="0" xfId="0" applyNumberFormat="1" applyFont="1" applyBorder="1"/>
    <xf numFmtId="4" fontId="9" fillId="0" borderId="0" xfId="0" applyNumberFormat="1" applyFont="1" applyBorder="1" applyAlignment="1">
      <alignment horizontal="left"/>
    </xf>
    <xf numFmtId="165" fontId="9" fillId="0" borderId="0" xfId="0" applyNumberFormat="1" applyFont="1" applyBorder="1"/>
    <xf numFmtId="42" fontId="11" fillId="0" borderId="0" xfId="0" applyNumberFormat="1" applyFont="1" applyBorder="1"/>
    <xf numFmtId="41" fontId="11" fillId="0" borderId="0" xfId="0" applyNumberFormat="1" applyFont="1" applyBorder="1"/>
    <xf numFmtId="41" fontId="10" fillId="0" borderId="0" xfId="0" applyNumberFormat="1" applyFont="1" applyBorder="1"/>
    <xf numFmtId="42" fontId="10" fillId="0" borderId="0" xfId="0" applyNumberFormat="1" applyFont="1" applyBorder="1"/>
    <xf numFmtId="41" fontId="5" fillId="0" borderId="0" xfId="0" applyNumberFormat="1" applyFont="1" applyBorder="1"/>
    <xf numFmtId="42" fontId="5" fillId="0" borderId="0" xfId="0" applyNumberFormat="1" applyFont="1" applyBorder="1"/>
    <xf numFmtId="42" fontId="4" fillId="0" borderId="0" xfId="0" applyNumberFormat="1" applyFont="1" applyBorder="1"/>
    <xf numFmtId="4" fontId="5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8" fontId="0" fillId="0" borderId="0" xfId="0" applyNumberFormat="1"/>
    <xf numFmtId="0" fontId="0" fillId="0" borderId="0" xfId="0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4" fillId="0" borderId="1" xfId="0" applyFont="1" applyBorder="1"/>
    <xf numFmtId="166" fontId="10" fillId="0" borderId="0" xfId="0" applyNumberFormat="1" applyFont="1" applyBorder="1" applyAlignment="1">
      <alignment horizontal="left" indent="1"/>
    </xf>
    <xf numFmtId="0" fontId="4" fillId="0" borderId="0" xfId="0" applyFont="1" applyBorder="1"/>
    <xf numFmtId="167" fontId="4" fillId="0" borderId="0" xfId="0" applyNumberFormat="1" applyFont="1" applyBorder="1"/>
    <xf numFmtId="164" fontId="13" fillId="3" borderId="4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167" fontId="13" fillId="3" borderId="4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5" fontId="10" fillId="0" borderId="0" xfId="0" applyNumberFormat="1" applyFont="1" applyBorder="1"/>
    <xf numFmtId="0" fontId="4" fillId="4" borderId="3" xfId="0" applyFont="1" applyFill="1" applyBorder="1" applyAlignment="1">
      <alignment horizontal="left"/>
    </xf>
    <xf numFmtId="0" fontId="0" fillId="4" borderId="3" xfId="0" applyFill="1" applyBorder="1" applyAlignment="1">
      <alignment horizontal="centerContinuous"/>
    </xf>
    <xf numFmtId="4" fontId="5" fillId="4" borderId="3" xfId="0" applyNumberFormat="1" applyFont="1" applyFill="1" applyBorder="1" applyAlignment="1">
      <alignment horizontal="center"/>
    </xf>
    <xf numFmtId="0" fontId="4" fillId="4" borderId="3" xfId="0" applyFont="1" applyFill="1" applyBorder="1"/>
    <xf numFmtId="4" fontId="9" fillId="4" borderId="3" xfId="0" applyNumberFormat="1" applyFont="1" applyFill="1" applyBorder="1" applyAlignment="1">
      <alignment horizontal="left"/>
    </xf>
    <xf numFmtId="6" fontId="0" fillId="0" borderId="0" xfId="0" applyNumberFormat="1" applyFont="1" applyBorder="1"/>
    <xf numFmtId="0" fontId="0" fillId="0" borderId="0" xfId="0" applyFill="1" applyBorder="1" applyAlignment="1">
      <alignment horizontal="left" inden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/>
    <xf numFmtId="169" fontId="4" fillId="0" borderId="0" xfId="0" applyNumberFormat="1" applyFont="1" applyBorder="1"/>
    <xf numFmtId="168" fontId="10" fillId="0" borderId="0" xfId="0" applyNumberFormat="1" applyFont="1" applyBorder="1"/>
    <xf numFmtId="170" fontId="13" fillId="3" borderId="4" xfId="0" applyNumberFormat="1" applyFont="1" applyFill="1" applyBorder="1" applyAlignment="1">
      <alignment horizontal="center"/>
    </xf>
    <xf numFmtId="170" fontId="5" fillId="0" borderId="1" xfId="0" applyNumberFormat="1" applyFont="1" applyBorder="1"/>
    <xf numFmtId="6" fontId="10" fillId="0" borderId="0" xfId="0" applyNumberFormat="1" applyFont="1" applyBorder="1" applyAlignment="1">
      <alignment horizontal="left" indent="1"/>
    </xf>
    <xf numFmtId="6" fontId="10" fillId="0" borderId="0" xfId="0" applyNumberFormat="1" applyFont="1" applyFill="1" applyBorder="1" applyAlignment="1">
      <alignment horizontal="left" indent="1"/>
    </xf>
    <xf numFmtId="170" fontId="10" fillId="0" borderId="0" xfId="0" applyNumberFormat="1" applyFont="1" applyBorder="1"/>
    <xf numFmtId="170" fontId="10" fillId="0" borderId="0" xfId="0" applyNumberFormat="1" applyFont="1"/>
    <xf numFmtId="170" fontId="13" fillId="0" borderId="0" xfId="0" applyNumberFormat="1" applyFont="1" applyBorder="1"/>
    <xf numFmtId="167" fontId="13" fillId="0" borderId="0" xfId="0" applyNumberFormat="1" applyFont="1" applyBorder="1"/>
    <xf numFmtId="167" fontId="5" fillId="0" borderId="0" xfId="0" applyNumberFormat="1" applyFont="1" applyBorder="1"/>
    <xf numFmtId="167" fontId="4" fillId="0" borderId="1" xfId="0" applyNumberFormat="1" applyFont="1" applyBorder="1"/>
    <xf numFmtId="167" fontId="10" fillId="0" borderId="0" xfId="0" applyNumberFormat="1" applyFont="1" applyBorder="1"/>
    <xf numFmtId="170" fontId="4" fillId="0" borderId="1" xfId="0" applyNumberFormat="1" applyFont="1" applyBorder="1"/>
    <xf numFmtId="170" fontId="5" fillId="0" borderId="0" xfId="0" applyNumberFormat="1" applyFont="1" applyBorder="1"/>
    <xf numFmtId="170" fontId="0" fillId="0" borderId="0" xfId="0" applyNumberFormat="1"/>
    <xf numFmtId="170" fontId="14" fillId="0" borderId="0" xfId="0" applyNumberFormat="1" applyFont="1" applyBorder="1"/>
    <xf numFmtId="170" fontId="13" fillId="0" borderId="0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B2:S68"/>
  <sheetViews>
    <sheetView showGridLines="0" tabSelected="1" zoomScaleNormal="100" workbookViewId="0">
      <selection activeCell="B2" sqref="B2"/>
    </sheetView>
  </sheetViews>
  <sheetFormatPr defaultRowHeight="14.4" x14ac:dyDescent="0.3"/>
  <cols>
    <col min="1" max="2" width="2.6640625" customWidth="1"/>
    <col min="3" max="7" width="10.77734375" customWidth="1"/>
    <col min="8" max="9" width="2.6640625" customWidth="1"/>
    <col min="10" max="13" width="10.77734375" customWidth="1"/>
    <col min="14" max="15" width="2.6640625" customWidth="1"/>
    <col min="16" max="19" width="10.77734375" customWidth="1"/>
    <col min="20" max="21" width="2.6640625" customWidth="1"/>
    <col min="22" max="23" width="10.77734375" customWidth="1"/>
  </cols>
  <sheetData>
    <row r="2" spans="2:19" x14ac:dyDescent="0.3">
      <c r="B2" s="7" t="s">
        <v>16</v>
      </c>
    </row>
    <row r="3" spans="2:19" x14ac:dyDescent="0.3">
      <c r="B3" t="s">
        <v>3</v>
      </c>
    </row>
    <row r="5" spans="2:19" x14ac:dyDescent="0.3">
      <c r="B5" s="30" t="s">
        <v>29</v>
      </c>
      <c r="C5" s="32"/>
      <c r="D5" s="32"/>
      <c r="E5" s="32"/>
      <c r="F5" s="32"/>
      <c r="G5" s="31"/>
      <c r="I5" s="30" t="s">
        <v>12</v>
      </c>
      <c r="J5" s="31"/>
      <c r="K5" s="31"/>
      <c r="L5" s="31"/>
      <c r="M5" s="31"/>
      <c r="O5" s="30" t="s">
        <v>31</v>
      </c>
      <c r="P5" s="32"/>
      <c r="Q5" s="32"/>
      <c r="R5" s="32"/>
      <c r="S5" s="32"/>
    </row>
    <row r="6" spans="2:19" x14ac:dyDescent="0.3">
      <c r="I6" s="38" t="s">
        <v>79</v>
      </c>
      <c r="J6" s="39"/>
      <c r="K6" s="39"/>
      <c r="L6" s="39"/>
      <c r="M6" s="40"/>
      <c r="O6" s="38" t="s">
        <v>79</v>
      </c>
      <c r="P6" s="39"/>
      <c r="Q6" s="39"/>
      <c r="R6" s="39"/>
      <c r="S6" s="40"/>
    </row>
    <row r="7" spans="2:19" x14ac:dyDescent="0.3">
      <c r="C7" s="4" t="s">
        <v>23</v>
      </c>
      <c r="D7" s="4"/>
      <c r="E7" s="4"/>
      <c r="F7" s="4"/>
      <c r="G7" s="29">
        <v>0.4</v>
      </c>
      <c r="J7" s="46" t="s">
        <v>69</v>
      </c>
      <c r="K7" s="15"/>
      <c r="M7" s="58">
        <v>100</v>
      </c>
      <c r="P7" s="4" t="s">
        <v>17</v>
      </c>
      <c r="Q7" s="4"/>
      <c r="R7" s="4"/>
      <c r="S7" s="33">
        <v>10</v>
      </c>
    </row>
    <row r="8" spans="2:19" x14ac:dyDescent="0.3">
      <c r="C8" t="s">
        <v>82</v>
      </c>
      <c r="G8" s="29">
        <v>7.0000000000000007E-2</v>
      </c>
      <c r="J8" s="46" t="s">
        <v>70</v>
      </c>
      <c r="M8" s="57">
        <v>-20</v>
      </c>
      <c r="P8" s="4"/>
      <c r="Q8" s="4"/>
      <c r="R8" s="4"/>
      <c r="S8" s="12"/>
    </row>
    <row r="9" spans="2:19" x14ac:dyDescent="0.3">
      <c r="C9" t="s">
        <v>80</v>
      </c>
      <c r="G9" s="29">
        <v>8.5000000000000006E-2</v>
      </c>
      <c r="J9" s="25" t="s">
        <v>71</v>
      </c>
      <c r="K9" s="5"/>
      <c r="L9" s="5"/>
      <c r="M9" s="62">
        <f>SUM(M7:M8)</f>
        <v>80</v>
      </c>
      <c r="P9" s="27" t="s">
        <v>20</v>
      </c>
      <c r="Q9" s="4"/>
      <c r="R9" s="4"/>
      <c r="S9" s="12"/>
    </row>
    <row r="10" spans="2:19" x14ac:dyDescent="0.3">
      <c r="C10" t="s">
        <v>81</v>
      </c>
      <c r="G10" s="29">
        <v>0.105</v>
      </c>
      <c r="P10" s="22" t="s">
        <v>48</v>
      </c>
      <c r="Q10" s="4"/>
      <c r="R10" s="4"/>
      <c r="S10" s="51"/>
    </row>
    <row r="11" spans="2:19" x14ac:dyDescent="0.3">
      <c r="C11" t="s">
        <v>30</v>
      </c>
      <c r="G11" s="29">
        <v>0.03</v>
      </c>
      <c r="J11" t="s">
        <v>22</v>
      </c>
      <c r="K11" s="12"/>
      <c r="M11" s="55">
        <f>-S14</f>
        <v>0</v>
      </c>
      <c r="P11" s="22" t="s">
        <v>49</v>
      </c>
      <c r="Q11" s="4"/>
      <c r="R11" s="4"/>
      <c r="S11" s="51"/>
    </row>
    <row r="12" spans="2:19" x14ac:dyDescent="0.3">
      <c r="P12" s="25" t="s">
        <v>18</v>
      </c>
      <c r="Q12" s="5"/>
      <c r="R12" s="5"/>
      <c r="S12" s="52">
        <f>SUM(S10:S11)</f>
        <v>0</v>
      </c>
    </row>
    <row r="13" spans="2:19" x14ac:dyDescent="0.3">
      <c r="C13" t="s">
        <v>60</v>
      </c>
      <c r="G13" s="29">
        <v>0.5</v>
      </c>
      <c r="J13" t="s">
        <v>72</v>
      </c>
      <c r="M13" s="57">
        <v>10</v>
      </c>
      <c r="P13" s="22"/>
      <c r="Q13" s="4"/>
      <c r="R13" s="4"/>
      <c r="S13" s="4"/>
    </row>
    <row r="14" spans="2:19" x14ac:dyDescent="0.3">
      <c r="C14" s="4" t="s">
        <v>68</v>
      </c>
      <c r="D14" s="4"/>
      <c r="E14" s="4"/>
      <c r="F14" s="4"/>
      <c r="G14" s="33"/>
      <c r="P14" s="22" t="s">
        <v>50</v>
      </c>
      <c r="Q14" s="4"/>
      <c r="R14" s="4"/>
      <c r="S14" s="51"/>
    </row>
    <row r="15" spans="2:19" x14ac:dyDescent="0.3">
      <c r="J15" t="s">
        <v>13</v>
      </c>
      <c r="K15" s="14"/>
      <c r="M15" s="57">
        <v>-40</v>
      </c>
      <c r="P15" s="23"/>
      <c r="Q15" s="4"/>
      <c r="R15" s="4"/>
      <c r="S15" s="28"/>
    </row>
    <row r="16" spans="2:19" x14ac:dyDescent="0.3">
      <c r="B16" s="30" t="s">
        <v>4</v>
      </c>
      <c r="C16" s="32"/>
      <c r="D16" s="32"/>
      <c r="E16" s="32"/>
      <c r="F16" s="32"/>
      <c r="G16" s="31"/>
      <c r="H16" s="20"/>
      <c r="J16" s="14"/>
      <c r="K16" s="14"/>
      <c r="M16" s="14"/>
      <c r="P16" s="27" t="s">
        <v>19</v>
      </c>
      <c r="Q16" s="4"/>
      <c r="R16" s="4"/>
      <c r="S16" s="28">
        <f>+S7+S12+S14</f>
        <v>10</v>
      </c>
    </row>
    <row r="17" spans="2:19" x14ac:dyDescent="0.3">
      <c r="B17" s="38" t="s">
        <v>32</v>
      </c>
      <c r="C17" s="39"/>
      <c r="D17" s="39"/>
      <c r="E17" s="39"/>
      <c r="F17" s="40" t="s">
        <v>33</v>
      </c>
      <c r="G17" s="40" t="s">
        <v>34</v>
      </c>
      <c r="H17" s="19"/>
      <c r="J17" s="7" t="s">
        <v>10</v>
      </c>
      <c r="K17" s="16"/>
      <c r="M17" s="63">
        <f>+M9+M11+M13+M15</f>
        <v>50</v>
      </c>
    </row>
    <row r="18" spans="2:19" x14ac:dyDescent="0.3">
      <c r="C18" s="34" t="s">
        <v>2</v>
      </c>
      <c r="D18" s="6"/>
      <c r="E18" s="6"/>
      <c r="F18" s="58">
        <v>100</v>
      </c>
      <c r="G18" s="61">
        <f>+F18+M36</f>
        <v>130</v>
      </c>
      <c r="H18" s="15"/>
      <c r="J18" s="7" t="s">
        <v>11</v>
      </c>
      <c r="K18" s="13"/>
      <c r="M18" s="59">
        <f>M17*(1-Tax_Rate)</f>
        <v>30</v>
      </c>
      <c r="P18" s="48"/>
      <c r="S18" s="21"/>
    </row>
    <row r="19" spans="2:19" x14ac:dyDescent="0.3">
      <c r="C19" t="s">
        <v>36</v>
      </c>
      <c r="F19" s="57">
        <v>200</v>
      </c>
      <c r="G19" s="64">
        <f>+F19</f>
        <v>200</v>
      </c>
      <c r="H19" s="12"/>
      <c r="P19" s="48"/>
      <c r="S19" s="21"/>
    </row>
    <row r="20" spans="2:19" x14ac:dyDescent="0.3">
      <c r="H20" s="14"/>
      <c r="I20" s="30" t="s">
        <v>14</v>
      </c>
      <c r="J20" s="31"/>
      <c r="K20" s="31"/>
      <c r="L20" s="31"/>
      <c r="M20" s="31"/>
      <c r="P20" s="48"/>
      <c r="S20" s="21"/>
    </row>
    <row r="21" spans="2:19" x14ac:dyDescent="0.3">
      <c r="B21" s="22"/>
      <c r="C21" s="35" t="s">
        <v>37</v>
      </c>
      <c r="D21" s="11"/>
      <c r="E21" s="11"/>
      <c r="F21" s="65">
        <v>1000</v>
      </c>
      <c r="G21" s="63">
        <f>+F21+G14+S12</f>
        <v>1000</v>
      </c>
      <c r="H21" s="14"/>
      <c r="I21" s="38" t="s">
        <v>79</v>
      </c>
      <c r="J21" s="39"/>
      <c r="K21" s="39"/>
      <c r="L21" s="39"/>
      <c r="M21" s="40"/>
    </row>
    <row r="22" spans="2:19" x14ac:dyDescent="0.3">
      <c r="C22" s="24" t="s">
        <v>6</v>
      </c>
      <c r="D22" s="11"/>
      <c r="E22" s="11"/>
      <c r="F22" s="55">
        <f>-S7</f>
        <v>-10</v>
      </c>
      <c r="G22" s="55">
        <f>-S16</f>
        <v>-10</v>
      </c>
      <c r="H22" s="16"/>
      <c r="J22" s="3" t="s">
        <v>11</v>
      </c>
      <c r="K22" s="3"/>
      <c r="L22" s="3"/>
      <c r="M22" s="59">
        <f>+M18</f>
        <v>30</v>
      </c>
    </row>
    <row r="23" spans="2:19" x14ac:dyDescent="0.3">
      <c r="C23" s="36" t="s">
        <v>7</v>
      </c>
      <c r="D23" s="8"/>
      <c r="E23" s="8"/>
      <c r="F23" s="52">
        <f>SUM(F21:F22)</f>
        <v>990</v>
      </c>
      <c r="G23" s="52">
        <f>SUM(G21:G22)</f>
        <v>990</v>
      </c>
      <c r="H23" s="13"/>
      <c r="J23" s="46" t="s">
        <v>22</v>
      </c>
      <c r="K23" s="15"/>
      <c r="L23" s="15"/>
      <c r="M23" s="55">
        <f>-M11</f>
        <v>0</v>
      </c>
    </row>
    <row r="24" spans="2:19" x14ac:dyDescent="0.3">
      <c r="H24" s="18"/>
      <c r="J24" s="7" t="s">
        <v>73</v>
      </c>
    </row>
    <row r="25" spans="2:19" x14ac:dyDescent="0.3">
      <c r="B25" s="24"/>
      <c r="C25" s="43" t="s">
        <v>38</v>
      </c>
      <c r="D25" s="3"/>
      <c r="E25" s="3"/>
      <c r="F25" s="57">
        <v>50</v>
      </c>
      <c r="G25" s="55">
        <f>+F25</f>
        <v>50</v>
      </c>
      <c r="H25" s="9"/>
      <c r="J25" s="53" t="s">
        <v>83</v>
      </c>
      <c r="K25" s="14"/>
      <c r="L25" s="14"/>
      <c r="M25" s="55">
        <f>-G14</f>
        <v>0</v>
      </c>
    </row>
    <row r="26" spans="2:19" x14ac:dyDescent="0.3">
      <c r="C26" t="s">
        <v>39</v>
      </c>
      <c r="F26" s="57">
        <v>40</v>
      </c>
      <c r="G26" s="55">
        <f t="shared" ref="G26" si="0">+F26</f>
        <v>40</v>
      </c>
      <c r="H26" s="10"/>
      <c r="J26" s="53" t="s">
        <v>74</v>
      </c>
      <c r="M26" s="56">
        <f>+F19-G19</f>
        <v>0</v>
      </c>
    </row>
    <row r="27" spans="2:19" x14ac:dyDescent="0.3">
      <c r="H27" s="3"/>
      <c r="J27" s="53" t="s">
        <v>76</v>
      </c>
      <c r="M27" s="56">
        <f>+F25-G25</f>
        <v>0</v>
      </c>
    </row>
    <row r="28" spans="2:19" x14ac:dyDescent="0.3">
      <c r="C28" s="27" t="s">
        <v>0</v>
      </c>
      <c r="D28" s="37"/>
      <c r="E28" s="37"/>
      <c r="F28" s="28">
        <f>SUM(F18:F19)+F23+SUM(F25:F26)</f>
        <v>1380</v>
      </c>
      <c r="G28" s="28">
        <f>SUM(G18:G19)+G23+SUM(G25:G26)</f>
        <v>1410</v>
      </c>
      <c r="H28" s="15"/>
      <c r="J28" s="53" t="s">
        <v>75</v>
      </c>
      <c r="M28" s="56">
        <f>+F26-G26</f>
        <v>0</v>
      </c>
    </row>
    <row r="29" spans="2:19" x14ac:dyDescent="0.3">
      <c r="B29" s="26"/>
      <c r="C29" s="2"/>
      <c r="D29" s="1"/>
      <c r="E29" s="1"/>
      <c r="F29" s="9"/>
      <c r="G29" s="9"/>
      <c r="H29" s="14"/>
      <c r="J29" s="53" t="s">
        <v>24</v>
      </c>
      <c r="K29" s="14"/>
      <c r="L29" s="14"/>
      <c r="M29" s="55">
        <f>+G32-F32</f>
        <v>0</v>
      </c>
    </row>
    <row r="30" spans="2:19" x14ac:dyDescent="0.3">
      <c r="B30" s="41" t="s">
        <v>35</v>
      </c>
      <c r="C30" s="38"/>
      <c r="D30" s="39"/>
      <c r="E30" s="39"/>
      <c r="F30" s="39"/>
      <c r="G30" s="42"/>
      <c r="H30" s="14"/>
      <c r="J30" s="53" t="s">
        <v>25</v>
      </c>
      <c r="K30" s="17"/>
      <c r="L30" s="17"/>
      <c r="M30" s="55">
        <f>+G33-F33</f>
        <v>0</v>
      </c>
    </row>
    <row r="31" spans="2:19" x14ac:dyDescent="0.3">
      <c r="C31" s="27" t="s">
        <v>8</v>
      </c>
      <c r="D31" s="3"/>
      <c r="E31" s="3"/>
      <c r="F31" s="3"/>
      <c r="G31" s="3"/>
      <c r="H31" s="17"/>
      <c r="J31" s="54" t="s">
        <v>77</v>
      </c>
      <c r="M31" s="55">
        <f>+G34-F34</f>
        <v>0</v>
      </c>
    </row>
    <row r="32" spans="2:19" x14ac:dyDescent="0.3">
      <c r="C32" s="22" t="s">
        <v>9</v>
      </c>
      <c r="D32" s="3"/>
      <c r="E32" s="3"/>
      <c r="F32" s="58">
        <v>1000</v>
      </c>
      <c r="G32" s="61">
        <f>+F32</f>
        <v>1000</v>
      </c>
      <c r="H32" s="4"/>
      <c r="J32" s="53" t="s">
        <v>26</v>
      </c>
      <c r="K32" s="4"/>
      <c r="L32" s="4"/>
      <c r="M32" s="55">
        <f>+G35-F35</f>
        <v>0</v>
      </c>
    </row>
    <row r="33" spans="2:13" x14ac:dyDescent="0.3">
      <c r="C33" s="22" t="s">
        <v>40</v>
      </c>
      <c r="D33" s="3"/>
      <c r="E33" s="3"/>
      <c r="F33" s="57">
        <v>50</v>
      </c>
      <c r="G33" s="55">
        <f t="shared" ref="G33:G36" si="1">+F33</f>
        <v>50</v>
      </c>
      <c r="H33" s="14"/>
      <c r="J33" s="54" t="s">
        <v>78</v>
      </c>
      <c r="M33" s="56">
        <f>+G36-F36</f>
        <v>0</v>
      </c>
    </row>
    <row r="34" spans="2:13" x14ac:dyDescent="0.3">
      <c r="C34" s="22" t="s">
        <v>41</v>
      </c>
      <c r="F34" s="57">
        <v>50</v>
      </c>
      <c r="G34" s="55">
        <f t="shared" si="1"/>
        <v>50</v>
      </c>
      <c r="H34" s="16"/>
      <c r="J34" s="53" t="s">
        <v>27</v>
      </c>
      <c r="K34" s="14"/>
      <c r="L34" s="14"/>
      <c r="M34" s="57">
        <v>0</v>
      </c>
    </row>
    <row r="35" spans="2:13" x14ac:dyDescent="0.3">
      <c r="C35" s="22" t="s">
        <v>43</v>
      </c>
      <c r="D35" s="4"/>
      <c r="E35" s="4"/>
      <c r="F35" s="57">
        <v>75</v>
      </c>
      <c r="G35" s="55">
        <f t="shared" si="1"/>
        <v>75</v>
      </c>
      <c r="H35" s="4"/>
      <c r="J35" s="53" t="s">
        <v>15</v>
      </c>
      <c r="K35" s="16"/>
      <c r="L35" s="16"/>
      <c r="M35" s="57">
        <v>0</v>
      </c>
    </row>
    <row r="36" spans="2:13" x14ac:dyDescent="0.3">
      <c r="C36" s="44" t="s">
        <v>42</v>
      </c>
      <c r="F36" s="66">
        <v>20</v>
      </c>
      <c r="G36" s="55">
        <f t="shared" si="1"/>
        <v>20</v>
      </c>
      <c r="H36" s="17"/>
      <c r="I36" s="17"/>
      <c r="J36" s="25" t="s">
        <v>28</v>
      </c>
      <c r="K36" s="5"/>
      <c r="L36" s="5"/>
      <c r="M36" s="60">
        <f>SUM(M22:M35)</f>
        <v>30</v>
      </c>
    </row>
    <row r="37" spans="2:13" x14ac:dyDescent="0.3">
      <c r="C37" s="25" t="s">
        <v>1</v>
      </c>
      <c r="D37" s="5"/>
      <c r="E37" s="5"/>
      <c r="F37" s="52">
        <f>SUM(F32:F36)</f>
        <v>1195</v>
      </c>
      <c r="G37" s="52">
        <f>SUM(G32:G36)</f>
        <v>1195</v>
      </c>
    </row>
    <row r="38" spans="2:13" x14ac:dyDescent="0.3">
      <c r="C38" s="4"/>
      <c r="D38" s="4"/>
      <c r="E38" s="4"/>
      <c r="F38" s="4"/>
      <c r="G38" s="4"/>
    </row>
    <row r="39" spans="2:13" x14ac:dyDescent="0.3">
      <c r="C39" s="27" t="s">
        <v>44</v>
      </c>
      <c r="D39" s="4"/>
      <c r="E39" s="4"/>
      <c r="F39" s="4"/>
      <c r="G39" s="4"/>
    </row>
    <row r="40" spans="2:13" x14ac:dyDescent="0.3">
      <c r="C40" s="22" t="s">
        <v>21</v>
      </c>
      <c r="D40" s="4"/>
      <c r="E40" s="4"/>
      <c r="F40" s="55">
        <f>+F28-F37-F41</f>
        <v>135</v>
      </c>
      <c r="G40" s="55">
        <f>+F40+M18+M35</f>
        <v>165</v>
      </c>
    </row>
    <row r="41" spans="2:13" x14ac:dyDescent="0.3">
      <c r="C41" s="22" t="s">
        <v>5</v>
      </c>
      <c r="D41" s="4"/>
      <c r="E41" s="4"/>
      <c r="F41" s="57">
        <v>50</v>
      </c>
      <c r="G41" s="55">
        <f>+F41+M34</f>
        <v>50</v>
      </c>
    </row>
    <row r="42" spans="2:13" x14ac:dyDescent="0.3">
      <c r="C42" s="25" t="s">
        <v>45</v>
      </c>
      <c r="D42" s="5"/>
      <c r="E42" s="5"/>
      <c r="F42" s="62">
        <f>SUM(F40:F41)</f>
        <v>185</v>
      </c>
      <c r="G42" s="62">
        <f>SUM(G40:G41)</f>
        <v>215</v>
      </c>
    </row>
    <row r="43" spans="2:13" x14ac:dyDescent="0.3">
      <c r="C43" s="4"/>
      <c r="D43" s="4"/>
      <c r="E43" s="4"/>
      <c r="F43" s="4"/>
      <c r="G43" s="4"/>
    </row>
    <row r="44" spans="2:13" x14ac:dyDescent="0.3">
      <c r="C44" s="27" t="s">
        <v>46</v>
      </c>
      <c r="D44" s="4"/>
      <c r="E44" s="4"/>
      <c r="F44" s="59">
        <f>+F37+F42</f>
        <v>1380</v>
      </c>
      <c r="G44" s="59">
        <f>+G37+G42</f>
        <v>1410</v>
      </c>
    </row>
    <row r="46" spans="2:13" x14ac:dyDescent="0.3">
      <c r="C46" s="7" t="s">
        <v>67</v>
      </c>
      <c r="F46" s="49">
        <f>+F28-F44</f>
        <v>0</v>
      </c>
      <c r="G46" s="49">
        <f>+G28-G44</f>
        <v>0</v>
      </c>
    </row>
    <row r="48" spans="2:13" x14ac:dyDescent="0.3">
      <c r="B48" s="41" t="s">
        <v>53</v>
      </c>
      <c r="C48" s="38"/>
      <c r="D48" s="39"/>
      <c r="E48" s="39"/>
      <c r="F48" s="39"/>
      <c r="G48" s="42"/>
    </row>
    <row r="50" spans="3:7" x14ac:dyDescent="0.3">
      <c r="C50" s="7" t="s">
        <v>47</v>
      </c>
      <c r="F50" s="59">
        <f>+F40-F25</f>
        <v>85</v>
      </c>
      <c r="G50" s="59">
        <f>+G40-G25</f>
        <v>115</v>
      </c>
    </row>
    <row r="51" spans="3:7" x14ac:dyDescent="0.3">
      <c r="C51" s="22" t="s">
        <v>51</v>
      </c>
      <c r="F51" s="64">
        <f>+F41</f>
        <v>50</v>
      </c>
      <c r="G51" s="64">
        <f>+G41</f>
        <v>50</v>
      </c>
    </row>
    <row r="52" spans="3:7" x14ac:dyDescent="0.3">
      <c r="C52" s="25" t="s">
        <v>52</v>
      </c>
      <c r="D52" s="5"/>
      <c r="E52" s="5"/>
      <c r="F52" s="62">
        <f>SUM(F50:F51)</f>
        <v>135</v>
      </c>
      <c r="G52" s="62">
        <f>SUM(G50:G51)</f>
        <v>165</v>
      </c>
    </row>
    <row r="54" spans="3:7" x14ac:dyDescent="0.3">
      <c r="C54" s="45" t="s">
        <v>54</v>
      </c>
    </row>
    <row r="55" spans="3:7" x14ac:dyDescent="0.3">
      <c r="C55" s="46" t="s">
        <v>55</v>
      </c>
      <c r="F55" s="64">
        <f>+F36</f>
        <v>20</v>
      </c>
      <c r="G55" s="64">
        <f>+G36</f>
        <v>20</v>
      </c>
    </row>
    <row r="56" spans="3:7" x14ac:dyDescent="0.3">
      <c r="C56" s="47" t="s">
        <v>56</v>
      </c>
      <c r="F56" s="64">
        <f>+F34</f>
        <v>50</v>
      </c>
      <c r="G56" s="64">
        <f>+G34</f>
        <v>50</v>
      </c>
    </row>
    <row r="57" spans="3:7" x14ac:dyDescent="0.3">
      <c r="C57" s="47" t="s">
        <v>59</v>
      </c>
      <c r="F57" s="64">
        <f>-F22*Qualifying_ALL</f>
        <v>5</v>
      </c>
      <c r="G57" s="64">
        <f>-G22*Qualifying_ALL</f>
        <v>5</v>
      </c>
    </row>
    <row r="58" spans="3:7" x14ac:dyDescent="0.3">
      <c r="C58" s="25" t="s">
        <v>57</v>
      </c>
      <c r="D58" s="5"/>
      <c r="E58" s="5"/>
      <c r="F58" s="62">
        <f>SUM(F55:F57)</f>
        <v>75</v>
      </c>
      <c r="G58" s="62">
        <f>SUM(G55:G57)</f>
        <v>75</v>
      </c>
    </row>
    <row r="60" spans="3:7" x14ac:dyDescent="0.3">
      <c r="C60" s="7" t="s">
        <v>58</v>
      </c>
      <c r="F60" s="59">
        <f>+F52+F58</f>
        <v>210</v>
      </c>
      <c r="G60" s="59">
        <f>+G52+G58</f>
        <v>240</v>
      </c>
    </row>
    <row r="62" spans="3:7" x14ac:dyDescent="0.3">
      <c r="C62" s="48" t="s">
        <v>65</v>
      </c>
      <c r="F62" s="64">
        <f>+F19+F21+F26</f>
        <v>1240</v>
      </c>
      <c r="G62" s="64">
        <f>+G19+G21+G26</f>
        <v>1240</v>
      </c>
    </row>
    <row r="63" spans="3:7" x14ac:dyDescent="0.3">
      <c r="C63" s="48" t="s">
        <v>66</v>
      </c>
      <c r="F63" s="64">
        <f>+F28-F25</f>
        <v>1330</v>
      </c>
      <c r="G63" s="64">
        <f>+G28-G25</f>
        <v>1360</v>
      </c>
    </row>
    <row r="65" spans="3:10" x14ac:dyDescent="0.3">
      <c r="C65" s="48" t="s">
        <v>61</v>
      </c>
      <c r="F65" s="50">
        <f>+F50/F62</f>
        <v>6.8548387096774188E-2</v>
      </c>
      <c r="G65" s="50">
        <f>+G50/G62</f>
        <v>9.2741935483870969E-2</v>
      </c>
      <c r="J65" s="50"/>
    </row>
    <row r="66" spans="3:10" x14ac:dyDescent="0.3">
      <c r="C66" t="s">
        <v>62</v>
      </c>
      <c r="F66" s="50">
        <f>+F52/F62</f>
        <v>0.10887096774193548</v>
      </c>
      <c r="G66" s="50">
        <f>+G52/G62</f>
        <v>0.13306451612903225</v>
      </c>
      <c r="J66" s="50"/>
    </row>
    <row r="67" spans="3:10" x14ac:dyDescent="0.3">
      <c r="C67" t="s">
        <v>63</v>
      </c>
      <c r="F67" s="50">
        <f>+F60/F62</f>
        <v>0.16935483870967741</v>
      </c>
      <c r="G67" s="50">
        <f>+G60/G62</f>
        <v>0.19354838709677419</v>
      </c>
      <c r="J67" s="50"/>
    </row>
    <row r="68" spans="3:10" x14ac:dyDescent="0.3">
      <c r="C68" t="s">
        <v>64</v>
      </c>
      <c r="F68" s="50">
        <f>+F52/F63</f>
        <v>0.10150375939849623</v>
      </c>
      <c r="G68" s="50">
        <f>+G52/G63</f>
        <v>0.12132352941176471</v>
      </c>
      <c r="J68" s="50"/>
    </row>
  </sheetData>
  <dataValidations count="2">
    <dataValidation type="decimal" operator="lessThanOrEqual" allowBlank="1" showInputMessage="1" showErrorMessage="1" sqref="S10">
      <formula1>0</formula1>
    </dataValidation>
    <dataValidation type="decimal" operator="greaterThanOrEqual" allowBlank="1" showInputMessage="1" showErrorMessage="1" sqref="S11 S14 G14">
      <formula1>0</formula1>
    </dataValidation>
  </dataValidations>
  <pageMargins left="0.7" right="0.7" top="0.75" bottom="0.75" header="0.3" footer="0.3"/>
  <pageSetup scale="74" orientation="landscape" r:id="rId1"/>
  <rowBreaks count="1" manualBreakCount="1">
    <brk id="46" max="16383" man="1"/>
  </rowBreaks>
  <colBreaks count="1" manualBreakCount="1">
    <brk id="2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LLRs</vt:lpstr>
      <vt:lpstr>LLRs!Print_Area</vt:lpstr>
      <vt:lpstr>Qualifying_ALL</vt:lpstr>
      <vt:lpstr>Tax_Rate</vt:lpstr>
    </vt:vector>
  </TitlesOfParts>
  <Company>LENOVO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cp:lastPrinted>2015-12-22T05:30:53Z</cp:lastPrinted>
  <dcterms:created xsi:type="dcterms:W3CDTF">2009-06-26T05:31:17Z</dcterms:created>
  <dcterms:modified xsi:type="dcterms:W3CDTF">2016-01-07T18:03:43Z</dcterms:modified>
</cp:coreProperties>
</file>